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ser\Desktop\HPR´s\Aurora-HCP\PRESTAÇÃO DE CONTAS -2020\JUNHO 20\CGM\"/>
    </mc:Choice>
  </mc:AlternateContent>
  <xr:revisionPtr revIDLastSave="0" documentId="8_{99FB7601-EDCA-4064-981B-DD94D53643F2}" xr6:coauthVersionLast="45" xr6:coauthVersionMax="45" xr10:uidLastSave="{00000000-0000-0000-0000-000000000000}"/>
  <bookViews>
    <workbookView xWindow="-120" yWindow="-120" windowWidth="20730" windowHeight="11160" xr2:uid="{F0B565E0-F69B-491D-AF72-20B2B498D5A0}"/>
  </bookViews>
  <sheets>
    <sheet name="CONTÁBIL- FINANCEIRA " sheetId="1" r:id="rId1"/>
  </sheets>
  <externalReferences>
    <externalReference r:id="rId2"/>
  </externalReferences>
  <definedNames>
    <definedName name="__xlfn_IFERROR">NA()</definedName>
    <definedName name="__xlfn_SUMIFS">NA()</definedName>
    <definedName name="_xlnm.Print_Area" localSheetId="0">'CONTÁBIL- FINANCEIRA '!$C$1:$G$284</definedName>
    <definedName name="ATIVOSouJOVEM">'[1]DADOS (OCULTAR)'!$Y$4:$Y$5</definedName>
    <definedName name="CATDESP6">'[1]DADOS (OCULTAR)'!$B$3:$B$180</definedName>
    <definedName name="CLASSIF">'[1]DADOS (OCULTAR)'!#REF!</definedName>
    <definedName name="Classificação">'[1]DADOS (OCULTAR)'!$F$4:$F$5</definedName>
    <definedName name="COMPET">'[1]DADOS (OCULTAR)'!$D$4:$D$75</definedName>
    <definedName name="DIVISÃO">'[1]DADOS (OCULTAR)'!$U$3:$U$4</definedName>
    <definedName name="Excel_BuiltIn__FilterDatabase" localSheetId="0">'CONTÁBIL- FINANCEIRA '!$B$28:$G$273</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MESES">'[1]DADOS (OCULTAR)'!$Z$4:$Z$15</definedName>
    <definedName name="NÃO">'CONTÁBIL- FINANCEIRA '!$G$6</definedName>
    <definedName name="Print_Area_0" localSheetId="0">'CONTÁBIL- FINANCEIRA '!$C$1:$G$284</definedName>
    <definedName name="Print_Area_0_0" localSheetId="0">'CONTÁBIL- FINANCEIRA '!$C$1:$G$284</definedName>
    <definedName name="Print_Area_0_0_0" localSheetId="0">'CONTÁBIL- FINANCEIRA '!$C$1:$G$284</definedName>
    <definedName name="Print_Area_0_0_0_0" localSheetId="0">'CONTÁBIL- FINANCEIRA '!$C$1:$G$284</definedName>
    <definedName name="Print_Area_0_0_0_0_0" localSheetId="0">'CONTÁBIL- FINANCEIRA '!$C$1:$G$284</definedName>
    <definedName name="RELDESPPG">'[1]DADOS (OCULTAR)'!$AK$3:$AK$188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9" i="1" l="1"/>
  <c r="F280" i="1" s="1"/>
  <c r="F174" i="1" s="1"/>
  <c r="F273" i="1"/>
  <c r="F272" i="1"/>
  <c r="F271" i="1"/>
  <c r="F270" i="1"/>
  <c r="F269" i="1"/>
  <c r="F268" i="1" s="1"/>
  <c r="F267" i="1"/>
  <c r="F274" i="1" s="1"/>
  <c r="F249" i="1"/>
  <c r="F251" i="1" s="1"/>
  <c r="F253" i="1" s="1"/>
  <c r="F243" i="1"/>
  <c r="F234" i="1"/>
  <c r="F233" i="1"/>
  <c r="F232" i="1"/>
  <c r="F235" i="1" s="1"/>
  <c r="F225" i="1"/>
  <c r="F218" i="1"/>
  <c r="F220" i="1" s="1"/>
  <c r="F215" i="1"/>
  <c r="F208" i="1"/>
  <c r="F206" i="1"/>
  <c r="F201" i="1"/>
  <c r="E193" i="1"/>
  <c r="C193" i="1"/>
  <c r="G190" i="1"/>
  <c r="F190" i="1"/>
  <c r="D190" i="1"/>
  <c r="D189" i="1"/>
  <c r="G188" i="1"/>
  <c r="F188" i="1"/>
  <c r="D188" i="1"/>
  <c r="F187" i="1"/>
  <c r="D187" i="1"/>
  <c r="F183" i="1"/>
  <c r="F175" i="1"/>
  <c r="F173" i="1"/>
  <c r="F172" i="1"/>
  <c r="F171" i="1"/>
  <c r="F170" i="1"/>
  <c r="F169" i="1"/>
  <c r="F168" i="1" s="1"/>
  <c r="F167" i="1"/>
  <c r="F166" i="1"/>
  <c r="F165" i="1"/>
  <c r="F164" i="1"/>
  <c r="F163" i="1"/>
  <c r="F162" i="1"/>
  <c r="F161" i="1"/>
  <c r="F160" i="1" s="1"/>
  <c r="F159" i="1" s="1"/>
  <c r="F158" i="1"/>
  <c r="F157" i="1"/>
  <c r="F156" i="1"/>
  <c r="F155" i="1"/>
  <c r="F153" i="1" s="1"/>
  <c r="F152" i="1" s="1"/>
  <c r="F151" i="1" s="1"/>
  <c r="F154" i="1"/>
  <c r="F150" i="1"/>
  <c r="F149" i="1"/>
  <c r="F148" i="1"/>
  <c r="F147" i="1" s="1"/>
  <c r="F146" i="1"/>
  <c r="F145" i="1"/>
  <c r="F144" i="1"/>
  <c r="F143" i="1"/>
  <c r="F142" i="1"/>
  <c r="F141" i="1"/>
  <c r="F140" i="1"/>
  <c r="F139" i="1"/>
  <c r="F138" i="1"/>
  <c r="F137" i="1"/>
  <c r="F136" i="1"/>
  <c r="F135" i="1" s="1"/>
  <c r="F134" i="1" s="1"/>
  <c r="F132" i="1"/>
  <c r="F131" i="1"/>
  <c r="F130" i="1"/>
  <c r="F129" i="1" s="1"/>
  <c r="F128" i="1"/>
  <c r="F127" i="1"/>
  <c r="F126" i="1"/>
  <c r="F125" i="1"/>
  <c r="F124" i="1"/>
  <c r="F123" i="1"/>
  <c r="F122" i="1"/>
  <c r="F121" i="1"/>
  <c r="F120" i="1"/>
  <c r="F119" i="1"/>
  <c r="F118" i="1"/>
  <c r="F117" i="1"/>
  <c r="F116" i="1"/>
  <c r="F115" i="1" s="1"/>
  <c r="F114" i="1" s="1"/>
  <c r="F112" i="1"/>
  <c r="F111" i="1"/>
  <c r="F110" i="1"/>
  <c r="F109" i="1"/>
  <c r="F108" i="1"/>
  <c r="F107" i="1"/>
  <c r="F106" i="1"/>
  <c r="F105" i="1"/>
  <c r="F104" i="1"/>
  <c r="F103" i="1" s="1"/>
  <c r="F102" i="1"/>
  <c r="F101" i="1"/>
  <c r="F100" i="1"/>
  <c r="F99" i="1"/>
  <c r="F98" i="1"/>
  <c r="F97" i="1" s="1"/>
  <c r="E95" i="1"/>
  <c r="C95" i="1"/>
  <c r="D93" i="1"/>
  <c r="G92" i="1"/>
  <c r="F92" i="1"/>
  <c r="D92" i="1"/>
  <c r="D91" i="1"/>
  <c r="G90" i="1"/>
  <c r="F90" i="1"/>
  <c r="D90" i="1"/>
  <c r="F89" i="1"/>
  <c r="D89" i="1"/>
  <c r="F85" i="1"/>
  <c r="F84" i="1"/>
  <c r="F83" i="1"/>
  <c r="F82" i="1"/>
  <c r="F81" i="1"/>
  <c r="F80" i="1" s="1"/>
  <c r="F79" i="1"/>
  <c r="F78" i="1" s="1"/>
  <c r="F76" i="1"/>
  <c r="F71" i="1"/>
  <c r="F69" i="1"/>
  <c r="F67" i="1" s="1"/>
  <c r="F61" i="1" s="1"/>
  <c r="F68" i="1"/>
  <c r="F64" i="1"/>
  <c r="F63" i="1"/>
  <c r="F60" i="1"/>
  <c r="F52" i="1" s="1"/>
  <c r="F51" i="1"/>
  <c r="F50" i="1"/>
  <c r="F49" i="1"/>
  <c r="F48" i="1"/>
  <c r="F47" i="1"/>
  <c r="F261" i="1" s="1"/>
  <c r="F46" i="1"/>
  <c r="F45" i="1"/>
  <c r="F44" i="1"/>
  <c r="F43" i="1"/>
  <c r="F260" i="1" s="1"/>
  <c r="F42" i="1"/>
  <c r="F41" i="1"/>
  <c r="F40" i="1"/>
  <c r="F39" i="1"/>
  <c r="F259" i="1" s="1"/>
  <c r="F37" i="1"/>
  <c r="F36" i="1"/>
  <c r="F35" i="1"/>
  <c r="F34" i="1"/>
  <c r="F33" i="1"/>
  <c r="F32" i="1"/>
  <c r="F31" i="1"/>
  <c r="F30" i="1" s="1"/>
  <c r="F29" i="1" s="1"/>
  <c r="F24" i="1"/>
  <c r="F25" i="1" s="1"/>
  <c r="F17" i="1"/>
  <c r="G9" i="1"/>
  <c r="F133" i="1" l="1"/>
  <c r="F113" i="1" s="1"/>
  <c r="F28" i="1"/>
  <c r="F258" i="1"/>
  <c r="F38" i="1"/>
  <c r="F176" i="1" l="1"/>
  <c r="F178" i="1"/>
  <c r="F262" i="1"/>
  <c r="F179" i="1" l="1"/>
  <c r="F177" i="1"/>
  <c r="F180" i="1" s="1"/>
</calcChain>
</file>

<file path=xl/sharedStrings.xml><?xml version="1.0" encoding="utf-8"?>
<sst xmlns="http://schemas.openxmlformats.org/spreadsheetml/2006/main" count="490" uniqueCount="389">
  <si>
    <t>PREFEITURA DA CIDADE DO RECIFE</t>
  </si>
  <si>
    <t>Janeiro/2020 - Versão 4.0</t>
  </si>
  <si>
    <t>SECRETARIA DE SAÚDE DO MUNICÍPIO DE RECIFE</t>
  </si>
  <si>
    <t>MÊS/ANO COMPETÊNCIA</t>
  </si>
  <si>
    <t>ANO CONTRATO</t>
  </si>
  <si>
    <t>SECRETARIA  DE ADMINISTRAÇÃO E FINANÇAS</t>
  </si>
  <si>
    <t>GERÊNCIA GERAL DE ADMINISTRAÇÃO, FINANÇAS, CONVÊNIOS E CONTRATOS</t>
  </si>
  <si>
    <t>JUNHO/2020</t>
  </si>
  <si>
    <t>Vínculos</t>
  </si>
  <si>
    <t>DEMONSTRATIVO DE INFORMAÇÕES FINANCEIRAS COMPLEMENTARES</t>
  </si>
  <si>
    <t>Pessoal</t>
  </si>
  <si>
    <r>
      <rPr>
        <b/>
        <sz val="12"/>
        <color indexed="63"/>
        <rFont val="Arial"/>
        <family val="2"/>
        <charset val="1"/>
      </rPr>
      <t xml:space="preserve">UNIDADE </t>
    </r>
    <r>
      <rPr>
        <b/>
        <sz val="10"/>
        <color indexed="63"/>
        <rFont val="Arial"/>
        <family val="2"/>
      </rPr>
      <t>(acessar lista suspensa)</t>
    </r>
  </si>
  <si>
    <t>RESPONSÁVEL PELA UNIDADE</t>
  </si>
  <si>
    <t>ISENTO PIS:</t>
  </si>
  <si>
    <t>NÃO</t>
  </si>
  <si>
    <t>UNIDADE AURORA - HPR1</t>
  </si>
  <si>
    <t>LUCIANA VENÂNCIO</t>
  </si>
  <si>
    <t>CNPJ</t>
  </si>
  <si>
    <t>SOCIEDADE PERNAMBUCANA DE COMBATE AO CÂNCER</t>
  </si>
  <si>
    <t>OSS - GESTORA</t>
  </si>
  <si>
    <t>DESCRIÇÃO</t>
  </si>
  <si>
    <t>Data Início CG</t>
  </si>
  <si>
    <t>RECEITAS OPERACIONAIS</t>
  </si>
  <si>
    <t>VALOR</t>
  </si>
  <si>
    <t>Repasse Contrato de Gestão (Fixo+Variável)</t>
  </si>
  <si>
    <t>Repasse Contrato de Gestão (Odontologia)</t>
  </si>
  <si>
    <t>Repasse Contrato de Gestão ENSINO E PESQUISA</t>
  </si>
  <si>
    <t>Plano de Investimento Autorizado pela Contratante</t>
  </si>
  <si>
    <t>Repasse Programas Especiais</t>
  </si>
  <si>
    <t xml:space="preserve"> ( - ) Desconto </t>
  </si>
  <si>
    <t>TOTAL DE REPASSES</t>
  </si>
  <si>
    <t>Rendimento de Aplicações Financeiras</t>
  </si>
  <si>
    <t>Rendimento de Aplicações Financeiras do Recurso de Plano de Investimento Autorizado pela Contratante</t>
  </si>
  <si>
    <t>Reembolso de Despesas</t>
  </si>
  <si>
    <t>Obtenção de Recursos Externos</t>
  </si>
  <si>
    <t>Demais Receitas (Convênios)</t>
  </si>
  <si>
    <t>Outras Receitas</t>
  </si>
  <si>
    <t>TOTAL OUTRAS RECEITAS</t>
  </si>
  <si>
    <t>TOTAL DE REPASSES/RECEITAS</t>
  </si>
  <si>
    <t>DESPESAS OPERACIONAIS</t>
  </si>
  <si>
    <t>1. Pessoal</t>
  </si>
  <si>
    <t xml:space="preserve">  1.1. Ordenados (Não inclui férias, 13º e Rescisão)</t>
  </si>
  <si>
    <t xml:space="preserve">    1.1.1. Assistência Médica</t>
  </si>
  <si>
    <t>1 - Médico</t>
  </si>
  <si>
    <t>1.1</t>
  </si>
  <si>
    <t xml:space="preserve">        1.1.1.1. Médicos</t>
  </si>
  <si>
    <t>2 - Outros Profissionais da Saúde</t>
  </si>
  <si>
    <t xml:space="preserve">        1.1.1.2. Outros profissionais de saúde</t>
  </si>
  <si>
    <t>4 - Assistência Odontológica</t>
  </si>
  <si>
    <t xml:space="preserve">    1.1.2. Assistência Odontológica</t>
  </si>
  <si>
    <t>3 - Administrativo</t>
  </si>
  <si>
    <t xml:space="preserve">    1.1.3. Administrativo</t>
  </si>
  <si>
    <t>2 - FGTS</t>
  </si>
  <si>
    <t>1.2</t>
  </si>
  <si>
    <t xml:space="preserve">  1.2. FGTS</t>
  </si>
  <si>
    <t>1 - PIS</t>
  </si>
  <si>
    <t xml:space="preserve">  1.3. PIS</t>
  </si>
  <si>
    <t>1.99 - Outras Depesas com Pessoal</t>
  </si>
  <si>
    <t>1.99</t>
  </si>
  <si>
    <t xml:space="preserve">  1.4. Benefícios</t>
  </si>
  <si>
    <t xml:space="preserve">  1.5. Despesas com Provisões (Férias + 13º + Rescisões)</t>
  </si>
  <si>
    <t xml:space="preserve">      1.5.1. Total Férias</t>
  </si>
  <si>
    <t xml:space="preserve">      1.5.1.2. Proventos Férias</t>
  </si>
  <si>
    <t xml:space="preserve">      1.5.1.2. FGTS s/ Férias</t>
  </si>
  <si>
    <t xml:space="preserve">      1.5.1.3. PIS s/ Férias</t>
  </si>
  <si>
    <t xml:space="preserve">      1.5.2. Total 13º Salário</t>
  </si>
  <si>
    <t xml:space="preserve">      1.5.2.1. Proventos 13º Salário</t>
  </si>
  <si>
    <t xml:space="preserve">      1.5.2.2. FGTS s/ 13º Salário</t>
  </si>
  <si>
    <t xml:space="preserve">      1.5.2.3. PIS s/ 13º Salário</t>
  </si>
  <si>
    <t xml:space="preserve">      1.5.3. Rescisões</t>
  </si>
  <si>
    <t xml:space="preserve">      1.5.3.1. Proventos Rescisões</t>
  </si>
  <si>
    <t xml:space="preserve">      1.5.3.2. FGTS s/ Rescisões</t>
  </si>
  <si>
    <t xml:space="preserve">      1.5.3.3. PIS s/ Rescisões</t>
  </si>
  <si>
    <t xml:space="preserve">      1.5.3.4. GRFF s/ Rescisões</t>
  </si>
  <si>
    <t>2. Insumos Assistenciais</t>
  </si>
  <si>
    <t xml:space="preserve">2.1. Materiais Descartáveis/Materiais de Penso </t>
  </si>
  <si>
    <t>3.12</t>
  </si>
  <si>
    <t xml:space="preserve">  2.1. Materiais Descartáveis/Materiais de Penso</t>
  </si>
  <si>
    <t xml:space="preserve">2.2. Medicamentos </t>
  </si>
  <si>
    <t>3.4</t>
  </si>
  <si>
    <t xml:space="preserve">  2.2. Medicamentos</t>
  </si>
  <si>
    <t xml:space="preserve">2.3. Dietas Industrializadas </t>
  </si>
  <si>
    <t>3.3</t>
  </si>
  <si>
    <t xml:space="preserve">  2.3. Dietas Industrializadas</t>
  </si>
  <si>
    <t xml:space="preserve">2.4. Gases Medicinais </t>
  </si>
  <si>
    <t>3.2</t>
  </si>
  <si>
    <t xml:space="preserve">  2.4. Gases Medicinais</t>
  </si>
  <si>
    <t xml:space="preserve">2.5. OPME (Orteses, Próteses e Materiais Especiais) </t>
  </si>
  <si>
    <t>3.13</t>
  </si>
  <si>
    <t xml:space="preserve">  2.5. OPME (Orteses, Próteses e Materiais Especiais)</t>
  </si>
  <si>
    <t xml:space="preserve">2.6. Material de uso odontológico </t>
  </si>
  <si>
    <t>3.5</t>
  </si>
  <si>
    <t xml:space="preserve">  2.6. Material de uso odontológico</t>
  </si>
  <si>
    <t xml:space="preserve">2.7. Material laboratorial </t>
  </si>
  <si>
    <t>3.11</t>
  </si>
  <si>
    <t xml:space="preserve">  2.7. Material laboratorial</t>
  </si>
  <si>
    <t xml:space="preserve">2.8. Outras Despesas com Insumos Assistenciais </t>
  </si>
  <si>
    <t>3.99</t>
  </si>
  <si>
    <t xml:space="preserve">  2.8. Outras Despesas com Insumos Assistenciais</t>
  </si>
  <si>
    <t>3. Materiais/Consumos Diversos</t>
  </si>
  <si>
    <t xml:space="preserve">3.1. Material de Higienização e Limpeza </t>
  </si>
  <si>
    <t>3.7</t>
  </si>
  <si>
    <t xml:space="preserve">  3.1. Material de Higienização e Limpeza</t>
  </si>
  <si>
    <t xml:space="preserve">3.2. Material/Gêneros Alimentícios </t>
  </si>
  <si>
    <t xml:space="preserve">  3.2. Material/Gêneros Alimentícios</t>
  </si>
  <si>
    <t xml:space="preserve">3.3. Material Expediente </t>
  </si>
  <si>
    <t>3.6</t>
  </si>
  <si>
    <t xml:space="preserve">  3.3. Material Expediente</t>
  </si>
  <si>
    <t xml:space="preserve">3.4. Combustível </t>
  </si>
  <si>
    <t>3.1</t>
  </si>
  <si>
    <t xml:space="preserve">  3.4. Combustível</t>
  </si>
  <si>
    <t xml:space="preserve">3.5. GLP </t>
  </si>
  <si>
    <t xml:space="preserve">  3.5. GLP</t>
  </si>
  <si>
    <t xml:space="preserve">  3.6. Material de Manutenção</t>
  </si>
  <si>
    <t xml:space="preserve">3.6.1. Manutenção de Bem Imóvel </t>
  </si>
  <si>
    <t>3.9</t>
  </si>
  <si>
    <r>
      <rPr>
        <sz val="12"/>
        <color indexed="63"/>
        <rFont val="Calibri"/>
        <family val="2"/>
        <charset val="1"/>
      </rPr>
      <t xml:space="preserve">      3.6.1.</t>
    </r>
    <r>
      <rPr>
        <sz val="14"/>
        <color indexed="63"/>
        <rFont val="Calibri"/>
        <family val="2"/>
        <charset val="1"/>
      </rPr>
      <t xml:space="preserve"> Manutenção de Bem</t>
    </r>
    <r>
      <rPr>
        <sz val="12"/>
        <color indexed="63"/>
        <rFont val="Calibri"/>
        <family val="2"/>
        <charset val="1"/>
      </rPr>
      <t xml:space="preserve"> Imóvel</t>
    </r>
  </si>
  <si>
    <t xml:space="preserve">      3.6.2.  Manutenção de Bem Móvel</t>
  </si>
  <si>
    <t xml:space="preserve">3.6.2.1. Equipamentos de Informática </t>
  </si>
  <si>
    <t>3.10</t>
  </si>
  <si>
    <t xml:space="preserve">             3.6.2.1. Suprimentos de Informática</t>
  </si>
  <si>
    <t xml:space="preserve">             3.6.2.2.  Manutenção de Veículos</t>
  </si>
  <si>
    <t xml:space="preserve">3.6.2.2.1. Lubrificantes Veiculares </t>
  </si>
  <si>
    <t xml:space="preserve">                  3.6.2.2.1. Lubrificantes Veiculares</t>
  </si>
  <si>
    <t xml:space="preserve">3.6.2.2.2. Outros Materiais de Manutenção de Veículos </t>
  </si>
  <si>
    <t xml:space="preserve">                  3.6.2.2.2. Outros Materiais de Manutenção de Veículos</t>
  </si>
  <si>
    <t xml:space="preserve">3.6.2.3. Equipamento Médico-Hospitalar </t>
  </si>
  <si>
    <t xml:space="preserve">             3.6.2.3. Equipamento Médico-Hospitalar</t>
  </si>
  <si>
    <t xml:space="preserve">3.6.2.4. Outros materiais de Manutenção de Bem Móvel </t>
  </si>
  <si>
    <t xml:space="preserve">             3.6.2.4. Outros Materiais de Manutenção de Bem Móvel</t>
  </si>
  <si>
    <t xml:space="preserve">3.7. Tecidos, Fardamentos e EPI </t>
  </si>
  <si>
    <t>3.8</t>
  </si>
  <si>
    <t xml:space="preserve">  3.7. Tecidos, Fardamentos e EPI</t>
  </si>
  <si>
    <t xml:space="preserve">3.8. Outras Despesas com Materiais Diversos </t>
  </si>
  <si>
    <t xml:space="preserve">  3.8. Outras Despesas com Materiais Diversos</t>
  </si>
  <si>
    <t>4. Seguros/Tributos/Despesas Bancárias</t>
  </si>
  <si>
    <t>4.1. Seguros (Imóvel e veículos)</t>
  </si>
  <si>
    <t>5.21</t>
  </si>
  <si>
    <t xml:space="preserve">  4.1. Seguros (Imóvel e veículos)</t>
  </si>
  <si>
    <t xml:space="preserve">  4.2. Tributos (Taxas e Contribuições)</t>
  </si>
  <si>
    <t>4.2.1. Taxas</t>
  </si>
  <si>
    <t>5.99</t>
  </si>
  <si>
    <t xml:space="preserve">    4.2.1. Taxas</t>
  </si>
  <si>
    <t>4.2.2. Contribuições</t>
  </si>
  <si>
    <t xml:space="preserve">    4.2.2. Contribuições</t>
  </si>
  <si>
    <t xml:space="preserve">  4.3. Despesas Bancárias (Taxa de Manutenção/Tarifas)</t>
  </si>
  <si>
    <t>4.3.1. Taxa de Manutenção de Conta</t>
  </si>
  <si>
    <t>5.25</t>
  </si>
  <si>
    <t xml:space="preserve">    4.3.1. Taxa de Manutenção de Conta</t>
  </si>
  <si>
    <t>4.3.2. Tarifas</t>
  </si>
  <si>
    <t xml:space="preserve">    4.3.2. Tarifas</t>
  </si>
  <si>
    <t>_____________________________________</t>
  </si>
  <si>
    <t>______/______/_______</t>
  </si>
  <si>
    <t>RECEBIMENTO
(DATA e ASSINATURA)</t>
  </si>
  <si>
    <t xml:space="preserve">DATA </t>
  </si>
  <si>
    <t>ASSINATURA RESPONSÁVEL PELA UNIDADE</t>
  </si>
  <si>
    <t>UNIDADE</t>
  </si>
  <si>
    <t>DESPESAS OPERACIONAIS (continuação)</t>
  </si>
  <si>
    <t>5. Gerais</t>
  </si>
  <si>
    <t xml:space="preserve">  5.1. Telefonia/Internet</t>
  </si>
  <si>
    <t>5.1.1. Telefonia Móvel</t>
  </si>
  <si>
    <t>5.9</t>
  </si>
  <si>
    <t xml:space="preserve">      5.1.1. Telefonia Móvel</t>
  </si>
  <si>
    <t>5.1.2. Telefonia Fixa/Internet</t>
  </si>
  <si>
    <t>5.18</t>
  </si>
  <si>
    <t xml:space="preserve">      5.1.2. Telefonia Fixa/Internet</t>
  </si>
  <si>
    <t>5.2. Água</t>
  </si>
  <si>
    <t>5.13</t>
  </si>
  <si>
    <t xml:space="preserve">  5.2. Água</t>
  </si>
  <si>
    <t>5.3. Energia Elétrica</t>
  </si>
  <si>
    <t>5.12</t>
  </si>
  <si>
    <t xml:space="preserve">  5.3. Energia Elétrica</t>
  </si>
  <si>
    <t xml:space="preserve">  5.4. Alugueis/Locações</t>
  </si>
  <si>
    <t>5.4.1. Locação de Imóvel (Pessoa Física)</t>
  </si>
  <si>
    <t>4.2</t>
  </si>
  <si>
    <t xml:space="preserve">      5.4.1. Locação de Imóvel (Pessoa Física)</t>
  </si>
  <si>
    <t>5.4.2. Locação de Máquinas e Equipamentos (Pessoa Jurídica)</t>
  </si>
  <si>
    <t>5.3</t>
  </si>
  <si>
    <t xml:space="preserve">      5.4.2. Locação de Máquinas e Equipamentos (Pessoa Jurídica)</t>
  </si>
  <si>
    <t>5.4.3. Locação de Equipamentos Médico-Hospitalares (Pessoa Jurídica)</t>
  </si>
  <si>
    <t>5.1</t>
  </si>
  <si>
    <t xml:space="preserve">      5.4.3. Locação de Equipamentos Médico-Hospitalares (Pessoa Jurídica)</t>
  </si>
  <si>
    <t>5.4.4. Locação de Veículos Automotores (Pessoa Jurídica) (Exceto Ambulância)</t>
  </si>
  <si>
    <t>5.8</t>
  </si>
  <si>
    <t xml:space="preserve">      5.4.4. Locação de Veículos Automotores (Pessoa Jurídica) (Exceto Ambulância)</t>
  </si>
  <si>
    <t>5.5. Serviço Gráficos, de Encadernação e de Emolduração</t>
  </si>
  <si>
    <t>5.19</t>
  </si>
  <si>
    <t xml:space="preserve">  5.5. Serviço Gráficos, de Encadernação e de Emolduração</t>
  </si>
  <si>
    <t>5.6. Serviços Judiciais e Cartoriais</t>
  </si>
  <si>
    <t>5.20</t>
  </si>
  <si>
    <t xml:space="preserve">  5.6. Serviços Judiciais e Cartoriais</t>
  </si>
  <si>
    <t xml:space="preserve">  5.7. Outras Despesas Gerais</t>
  </si>
  <si>
    <t>5.7.1. Outras Despesas Gerais (Pessoa Física)</t>
  </si>
  <si>
    <t>4.99</t>
  </si>
  <si>
    <t xml:space="preserve">      5.7.1. Outras Despesas Gerais (Pessoa Física)</t>
  </si>
  <si>
    <t>5.7.2. Outras Despesas Gerais (Pessoa Juridica)</t>
  </si>
  <si>
    <t xml:space="preserve">      5.7.2. Outras Despesas Gerais (Pessoa Juridica)</t>
  </si>
  <si>
    <t>6. Serviços Terceirizados/Contratos de Prestação de Serviços</t>
  </si>
  <si>
    <t xml:space="preserve">  6.1. Assistência Médica</t>
  </si>
  <si>
    <t xml:space="preserve">    6.1.1. Pessoa Jurídica</t>
  </si>
  <si>
    <t>6.1.1.1. Médicos</t>
  </si>
  <si>
    <t>5.16</t>
  </si>
  <si>
    <t xml:space="preserve">        6.1.1.1. Médicos</t>
  </si>
  <si>
    <t>6.1.1.2. Outros profissionais de saúde</t>
  </si>
  <si>
    <t>5.2</t>
  </si>
  <si>
    <t xml:space="preserve">        6.1.1.2. Outros profissionais de saúde</t>
  </si>
  <si>
    <t>6.1.1.3. Laboratório</t>
  </si>
  <si>
    <t xml:space="preserve">        6.1.1.3. Laboratório</t>
  </si>
  <si>
    <t>6.1.1.4. Alimentação/Dietas</t>
  </si>
  <si>
    <t>5.11</t>
  </si>
  <si>
    <t xml:space="preserve">        6.1.1.4. Alimentação/Dietas</t>
  </si>
  <si>
    <t>6.1.1.5. Locação de Ambulâncias</t>
  </si>
  <si>
    <t xml:space="preserve">        6.1.1.5. Locação de Ambulâncias</t>
  </si>
  <si>
    <t>6.1.1.6. Outras Pessoas Jurídicas</t>
  </si>
  <si>
    <t xml:space="preserve">        6.1.1.6. Outras Pessoas Jurídicas</t>
  </si>
  <si>
    <t xml:space="preserve">    6.1.2. Pessoa Física</t>
  </si>
  <si>
    <t>6.1.2.1. Médicos</t>
  </si>
  <si>
    <t>4.6</t>
  </si>
  <si>
    <t xml:space="preserve">        6.1.2.1. Médicos</t>
  </si>
  <si>
    <t>6.1.2.2. Outros profissionais de saúde</t>
  </si>
  <si>
    <t>4.1</t>
  </si>
  <si>
    <t xml:space="preserve">        6.1.2.2. Outros profissionais de saúde</t>
  </si>
  <si>
    <t>6.1.2.3. Farmacêutico</t>
  </si>
  <si>
    <t xml:space="preserve">        6.1.2.3. Farmacêutico</t>
  </si>
  <si>
    <t xml:space="preserve">    6.1.3. Cooperativas</t>
  </si>
  <si>
    <t>6.1.3.1. Médicos</t>
  </si>
  <si>
    <t xml:space="preserve">        6.1.3.1. Médicos</t>
  </si>
  <si>
    <t>6.1.3.2. Outros profissionais de saúde</t>
  </si>
  <si>
    <t xml:space="preserve">        6.1.3.2. Outros profissionais de saúde</t>
  </si>
  <si>
    <t xml:space="preserve">  6.2. Assistência Odontológica</t>
  </si>
  <si>
    <t>6.2.1. Pessoa Jurídica</t>
  </si>
  <si>
    <t xml:space="preserve">    6.2.1. Pessoa Jurídica</t>
  </si>
  <si>
    <t>6.2.2. Pessoa Física</t>
  </si>
  <si>
    <t xml:space="preserve">    6.2.2. Pessoa Física</t>
  </si>
  <si>
    <t>6.2.3. Cooperativas</t>
  </si>
  <si>
    <t xml:space="preserve">    6.2.3. Cooperativas</t>
  </si>
  <si>
    <t xml:space="preserve">  6.3. Administrativos</t>
  </si>
  <si>
    <t xml:space="preserve">    6.3.1. Pessoa Jurídica</t>
  </si>
  <si>
    <t xml:space="preserve">        6.3.1.1. Serviços Domésticos</t>
  </si>
  <si>
    <t>6.3.1.1.1. Lavanderia</t>
  </si>
  <si>
    <t>5.15</t>
  </si>
  <si>
    <t xml:space="preserve">             6.3.1.1.1. Lavanderia</t>
  </si>
  <si>
    <t>6.3.1.1.2.Serviços de Cozinha e Copeira</t>
  </si>
  <si>
    <t xml:space="preserve">             6.3.1.1.2.  Serviços de Cozinha e Copeira</t>
  </si>
  <si>
    <t>6.3.1.1.3. Outros Serviços Domésticos</t>
  </si>
  <si>
    <t xml:space="preserve">             6.3.1.1.3. Outros Serviços Domésticos</t>
  </si>
  <si>
    <t>6.3.1.2. Coleta de Lixo Hospitalar</t>
  </si>
  <si>
    <t>5.10</t>
  </si>
  <si>
    <t xml:space="preserve">        6.3.1.2. Coleta de Lixo Hospitalar</t>
  </si>
  <si>
    <t>6.3.1.3. Manutenção/Aluguel/Uso de Sistemas ou Softwares</t>
  </si>
  <si>
    <t>5.17</t>
  </si>
  <si>
    <t xml:space="preserve">        6.3.1.3. Manutenção/Aluguel/Uso de Sistemas ou Softwares</t>
  </si>
  <si>
    <t>6.3.1.4. Vigilância</t>
  </si>
  <si>
    <t>5.22</t>
  </si>
  <si>
    <t xml:space="preserve">        6.3.1.4. Vigilância</t>
  </si>
  <si>
    <t>6.3.1.5. Consultorias e Treinamentos</t>
  </si>
  <si>
    <t xml:space="preserve">        6.3.1.5. Consultorias e Treinamentos</t>
  </si>
  <si>
    <t>6.3.1.6. Serviços Técnicos Profissionais</t>
  </si>
  <si>
    <t xml:space="preserve">        6.3.1.6. Serviços Técnicos Profissionais</t>
  </si>
  <si>
    <t>6.3.1.7. Dedetização</t>
  </si>
  <si>
    <t xml:space="preserve">        6.3.1.7. Dedetização</t>
  </si>
  <si>
    <t>6.3.1.8. Limpeza</t>
  </si>
  <si>
    <t>5.23</t>
  </si>
  <si>
    <t xml:space="preserve">        6.3.1.8. Limpeza</t>
  </si>
  <si>
    <t>6.3.1.9. Outras Pessoas Jurídicas</t>
  </si>
  <si>
    <t xml:space="preserve">        6.3.1.9. Outras Pessoas Jurídicas</t>
  </si>
  <si>
    <t xml:space="preserve">    6.3.2. Pessoa Física</t>
  </si>
  <si>
    <t>6.3.2.1. Técnico Profissional (Nível Superior)</t>
  </si>
  <si>
    <t xml:space="preserve">    6.3.2.1. Técnico Profissional (Nível Superior)</t>
  </si>
  <si>
    <t>6.3.2.2. Tecnico Operacional (Nível Médio / Elementar)</t>
  </si>
  <si>
    <t>4.7</t>
  </si>
  <si>
    <t xml:space="preserve">    6.3.2.2. Apoio Administrativo, Técnico e Operacional</t>
  </si>
  <si>
    <t>6.3.2.3. Outros Serviços</t>
  </si>
  <si>
    <t xml:space="preserve">    6.3.2.3. Outros Serviços</t>
  </si>
  <si>
    <t>7. Manutenção</t>
  </si>
  <si>
    <t>7.1 Manutenção (Pessoa Física)</t>
  </si>
  <si>
    <t xml:space="preserve">  7.1.1. Reparo e Manutenção de Equipamentos</t>
  </si>
  <si>
    <t>7.1.1.1. Equipamentos Médico-Hospitalar</t>
  </si>
  <si>
    <t>4.3</t>
  </si>
  <si>
    <t xml:space="preserve">      7.1.1.1. Equipamentos Médico-Hospitalar</t>
  </si>
  <si>
    <t>7.1.1.2. Equipamentos de Informática</t>
  </si>
  <si>
    <t xml:space="preserve">      7.1.1.2. Equipamentos de Informática</t>
  </si>
  <si>
    <t>7.1.1.3. Outros Reparos e Manutenção de Equipamentos</t>
  </si>
  <si>
    <t xml:space="preserve">      7.1.1.3. Outros Reparos e Manutenção de Equipamentos</t>
  </si>
  <si>
    <t>7.1.2. Reparo e Manutenção de Bens Móveis de Outras Naturezas</t>
  </si>
  <si>
    <t>4.4</t>
  </si>
  <si>
    <t xml:space="preserve">  7.1.2. Reparo e Manutenção de Bens Móveis de Outras Naturezas</t>
  </si>
  <si>
    <t>7.1.3. Reparo e Manutenção de Bens Imóveis</t>
  </si>
  <si>
    <t>4.5</t>
  </si>
  <si>
    <t xml:space="preserve">  7.1.3. Reparo e Manutenção de Bens Imóveis</t>
  </si>
  <si>
    <t>7.2 Manutenção (Pessoa Jurídica)</t>
  </si>
  <si>
    <t xml:space="preserve">  7.2.1. Reparo e Manutenção de Máquinas e Equipamentos</t>
  </si>
  <si>
    <t>7.2.1.1. Equipamentos Médico-Hospitalar</t>
  </si>
  <si>
    <t>5.5</t>
  </si>
  <si>
    <t xml:space="preserve">      7.2.1.1. Equipamentos Médico-Hospitalar</t>
  </si>
  <si>
    <t>7.2.1.2. Equipamentos de Informática</t>
  </si>
  <si>
    <t xml:space="preserve">      7.2.1.2. Equipamentos de Informática</t>
  </si>
  <si>
    <t>7.2.1.3. Engenharia Clínica</t>
  </si>
  <si>
    <t xml:space="preserve">      7.2.1.3. Engenharia Clínica</t>
  </si>
  <si>
    <t>7.2.1.4. Outros Reparos e Manutenção de Máquinas e Equipamentos</t>
  </si>
  <si>
    <t xml:space="preserve">      7.2.1.4. Outros Reparos e Manutenção de Máquinas e Equipamentos</t>
  </si>
  <si>
    <t>7.2.2. Reparo e Manutenção de Bens Imóveis</t>
  </si>
  <si>
    <t>5.4</t>
  </si>
  <si>
    <t xml:space="preserve">  7.2.2. Reparo e Manutenção de Bens Imóveis</t>
  </si>
  <si>
    <t>7.2.3. Reparo e Manutenção de Veículos</t>
  </si>
  <si>
    <t>5.6</t>
  </si>
  <si>
    <t xml:space="preserve">  7.2.3. Reparo e Manutenção de Veículos</t>
  </si>
  <si>
    <t>7.2.4. Reparo e Manutenção de Bens Móveis de Outras Naturezas</t>
  </si>
  <si>
    <t>5.7</t>
  </si>
  <si>
    <t xml:space="preserve">  7.2.4. Reparo e Manutenção de Bens Móveis de Outras Naturezas</t>
  </si>
  <si>
    <t>8. Investimentos autorizados pela SES</t>
  </si>
  <si>
    <t>8.1. Equipamentos</t>
  </si>
  <si>
    <t xml:space="preserve">    8.1. Equipamentos</t>
  </si>
  <si>
    <t>8.2. Móveis e Utensílios</t>
  </si>
  <si>
    <t xml:space="preserve">    8.2. Móveis e Utensílios</t>
  </si>
  <si>
    <t>8.3. Obras e Construções</t>
  </si>
  <si>
    <t xml:space="preserve">    8.3. Obras e Construções</t>
  </si>
  <si>
    <t>8.4. Outras despesas Investimentos</t>
  </si>
  <si>
    <t xml:space="preserve">    8.4. Outras despesas Investimentos</t>
  </si>
  <si>
    <t xml:space="preserve"> 9. Despesas com Plano de Investimento Autorizado pela Contratante</t>
  </si>
  <si>
    <t>10. Despesas com Ensino e Pesquisa</t>
  </si>
  <si>
    <t>11. Despesa(s) de Competência(s) Anterior(es)</t>
  </si>
  <si>
    <t>TOTAL DE DESPESAS OPERACIONAIS ANTES DAS PROVISÕES</t>
  </si>
  <si>
    <t>RESULTADO (DÉFICIT/SUPERÁVIT) ANTES DAS PROVISÕES (1)</t>
  </si>
  <si>
    <t>SALDO DE PROVISÕES DO MÊS</t>
  </si>
  <si>
    <t>TOTAL DE DESPESAS OPERACIONAIS APÓS AS PROVISÕES</t>
  </si>
  <si>
    <t>RESULTADO (DÉFICIT/SUPERÁVIT) APÓS AS PROVISÕES (2)</t>
  </si>
  <si>
    <t>DEVOLUÇÃO DE SUPERÁVIT</t>
  </si>
  <si>
    <t>RESSARCIMENTO DE DÉFICIT</t>
  </si>
  <si>
    <t>TURNOVER DO MÊS (%)</t>
  </si>
  <si>
    <t>(1) - O resultado leva em consideração as despesas efetivamente realizadas com férias, 13º e rescições na competência;
 (2) - O resultado considera apenas o valor provisionado para a competência.</t>
  </si>
  <si>
    <t>DISPONIBILIDADE DE RECURSOS</t>
  </si>
  <si>
    <t>CAIXA</t>
  </si>
  <si>
    <t>SALDO INICIAL (1)</t>
  </si>
  <si>
    <t>DÉBITOS (2)</t>
  </si>
  <si>
    <t>CRÉDITOS (3)</t>
  </si>
  <si>
    <t>SALDO FINAL (4 = 1-2+3)</t>
  </si>
  <si>
    <t>CONTA CORRENTE</t>
  </si>
  <si>
    <t>APLICAÇÕES FINANCEIRAS</t>
  </si>
  <si>
    <t>RESGATES (2)</t>
  </si>
  <si>
    <t>APLICAÇÕES (3)</t>
  </si>
  <si>
    <t>RENDIMENTO APLICAÇÕES (4)</t>
  </si>
  <si>
    <t>TRIBUTOS (5)</t>
  </si>
  <si>
    <t>SALDO FINAL (6 = 1-2+3+4-5)</t>
  </si>
  <si>
    <r>
      <rPr>
        <b/>
        <sz val="12"/>
        <color indexed="63"/>
        <rFont val="Calibri"/>
        <family val="2"/>
        <charset val="1"/>
      </rPr>
      <t xml:space="preserve">SALDO DE RECURSOS DISPONÍVEIS </t>
    </r>
    <r>
      <rPr>
        <b/>
        <sz val="10"/>
        <color indexed="63"/>
        <rFont val="Calibri"/>
        <family val="2"/>
        <charset val="1"/>
      </rPr>
      <t>(CAIXA+CC+APLICAÇÃO)</t>
    </r>
  </si>
  <si>
    <t>CONTROLE DE EMPRÉSTIMOS RECEBIDOS / CONCEDIDOS</t>
  </si>
  <si>
    <t>SELECIONAR UNIDADE NA LISTA SUSPENSA</t>
  </si>
  <si>
    <t>(1) EMPRÉSTIMOS CONCEDIDOS PARA OUTRAS UNIDADES</t>
  </si>
  <si>
    <t>(2) EMPRÉSTIMOS RECEBIDOS DE OUTRAS UNIDADES</t>
  </si>
  <si>
    <t>Obs: Para o campo (1) o valor será preenchido automaticamente de acordo com o que for informado na planilha "Relação de Despesas Pagas". 
Para o campo (2) o valor deverá ser digitado.</t>
  </si>
  <si>
    <t>SALDO DE ESTOQUE</t>
  </si>
  <si>
    <t>INSUMOS ASSISTENCIAIS (1)</t>
  </si>
  <si>
    <t>MATERIAIS/ CONSUMOS DIVERSOS (2)</t>
  </si>
  <si>
    <t>INVESTIMENTOS (3)</t>
  </si>
  <si>
    <t>SALDO FINAL (4 = 1+2+3)</t>
  </si>
  <si>
    <t>CONTAS A PAGAR</t>
  </si>
  <si>
    <t>PESSOAL</t>
  </si>
  <si>
    <t>ORDENADOS</t>
  </si>
  <si>
    <t>ENCARGOS</t>
  </si>
  <si>
    <t>BENEFÍCIOS</t>
  </si>
  <si>
    <t>TOTAL</t>
  </si>
  <si>
    <t>FORNECEDORES</t>
  </si>
  <si>
    <t>Contas Vencidas no mês da prestação de contas</t>
  </si>
  <si>
    <t>Contas Vencidas em meses anteriores à prestação de contas.</t>
  </si>
  <si>
    <t>Contas a Vencer no mês subsequente ao mês da prestação de contas.</t>
  </si>
  <si>
    <t>Contas a Vencer nos meses posteriores ao mês subsequente à prestação de contas.</t>
  </si>
  <si>
    <t>TOTAL A PAGAR</t>
  </si>
  <si>
    <t>SALDO DE PROVISÕES</t>
  </si>
  <si>
    <t>PROVISÃO DO MÊS (2)</t>
  </si>
  <si>
    <t>FÉRIAS (3)</t>
  </si>
  <si>
    <t>13º SALÁRIO (4)</t>
  </si>
  <si>
    <t>RESCISÕES (5)</t>
  </si>
  <si>
    <t>SALDO FINAL (6 = 1+2-3-4-5)</t>
  </si>
  <si>
    <t>CONTROLE DO PLANO DE INVESTIMENTO AUTORIZADO PELA CONTRATANTE</t>
  </si>
  <si>
    <t>SALDO ANTERIOR (a)</t>
  </si>
  <si>
    <t>RECEITA COM PLANO DE INVESTIMENTO AUTORIZADO PELA CONTRATANTE (b)</t>
  </si>
  <si>
    <t>9. DESPESA COM PLANO DE INVESTIMENTO AUTORIZADO PELA CONTRATANTE (c)</t>
  </si>
  <si>
    <t>9.1 EQUIPAMENTOS</t>
  </si>
  <si>
    <t>9.2 MÓVEIS E UTENSÍLIOS</t>
  </si>
  <si>
    <t>9.3 OBRAS E CONSTRUÇÕES</t>
  </si>
  <si>
    <t>9.4 VEÍCULOS</t>
  </si>
  <si>
    <t>9.5 OUTRAS DESPESAS COM INVESTIMENTOS</t>
  </si>
  <si>
    <t>SALDO FINAL = (a) + (b) - (c)</t>
  </si>
  <si>
    <t>DESPESAS COM ENSINO E PESQUISA</t>
  </si>
  <si>
    <t>DESPESAS COM ENSINO E PESQUISA CONFORME PROPOSTA DA O.S.S</t>
  </si>
  <si>
    <t>SALDO FINAL</t>
  </si>
  <si>
    <t>* NÃO ACUMULA, CONFORME CONTRATO A DIFERENÇA NÃO UTILIZADA É REVERTIDA PARA CUSTEIO.</t>
  </si>
  <si>
    <t>RECEBIMENTO SES/SEAS/DGMMAS
(DATA e ASSINATURA)</t>
  </si>
  <si>
    <t>SIM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</si>
</sst>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_);_(@_)"/>
    <numFmt numFmtId="165" formatCode="_-&quot;R$ &quot;* #,##0.00_-;&quot;-R$ &quot;* #,##0.00_-;_-&quot;R$ &quot;* \-??_-;_-@_-"/>
    <numFmt numFmtId="166" formatCode="mmm\-yy;@"/>
    <numFmt numFmtId="167" formatCode="#,##0.00_ ;[Red]\-#,##0.00\ "/>
    <numFmt numFmtId="168" formatCode="_-* #,##0.00_-;\-* #,##0.00_-;_-* \-??_-;_-@_-"/>
    <numFmt numFmtId="169" formatCode="0.0000000"/>
  </numFmts>
  <fonts count="31" x14ac:knownFonts="1">
    <font>
      <sz val="10"/>
      <name val="Arial"/>
      <family val="2"/>
      <charset val="1"/>
    </font>
    <font>
      <sz val="10"/>
      <name val="Arial"/>
      <family val="2"/>
      <charset val="1"/>
    </font>
    <font>
      <b/>
      <sz val="12"/>
      <name val="Arial"/>
      <family val="2"/>
      <charset val="1"/>
    </font>
    <font>
      <b/>
      <sz val="12"/>
      <color indexed="53"/>
      <name val="Calibri"/>
      <family val="2"/>
      <charset val="1"/>
    </font>
    <font>
      <sz val="10"/>
      <color indexed="53"/>
      <name val="Arial"/>
      <family val="2"/>
      <charset val="1"/>
    </font>
    <font>
      <b/>
      <sz val="12"/>
      <color indexed="63"/>
      <name val="Arial"/>
      <family val="2"/>
      <charset val="1"/>
    </font>
    <font>
      <b/>
      <sz val="10"/>
      <color indexed="63"/>
      <name val="Arial"/>
      <family val="2"/>
      <charset val="1"/>
    </font>
    <font>
      <b/>
      <sz val="20"/>
      <name val="Arial"/>
      <family val="2"/>
      <charset val="1"/>
    </font>
    <font>
      <b/>
      <sz val="10"/>
      <name val="Arial"/>
      <family val="2"/>
      <charset val="1"/>
    </font>
    <font>
      <b/>
      <sz val="10"/>
      <color indexed="63"/>
      <name val="Arial"/>
      <family val="2"/>
    </font>
    <font>
      <b/>
      <i/>
      <sz val="14"/>
      <color indexed="63"/>
      <name val="Calibri"/>
      <family val="2"/>
      <charset val="1"/>
    </font>
    <font>
      <sz val="12"/>
      <color indexed="63"/>
      <name val="Calibri"/>
      <family val="2"/>
      <charset val="1"/>
    </font>
    <font>
      <b/>
      <sz val="14"/>
      <color indexed="63"/>
      <name val="Arial"/>
      <family val="2"/>
      <charset val="1"/>
    </font>
    <font>
      <b/>
      <sz val="14"/>
      <name val="Arial"/>
      <family val="2"/>
      <charset val="1"/>
    </font>
    <font>
      <b/>
      <sz val="12"/>
      <name val="Arial"/>
      <family val="2"/>
    </font>
    <font>
      <b/>
      <sz val="12"/>
      <color indexed="63"/>
      <name val="Calibri"/>
      <family val="2"/>
      <charset val="1"/>
    </font>
    <font>
      <b/>
      <sz val="13"/>
      <color indexed="63"/>
      <name val="Calibri"/>
      <family val="2"/>
      <charset val="1"/>
    </font>
    <font>
      <b/>
      <sz val="14"/>
      <color indexed="63"/>
      <name val="Calibri"/>
      <family val="2"/>
      <charset val="1"/>
    </font>
    <font>
      <sz val="12"/>
      <color indexed="53"/>
      <name val="Calibri"/>
      <family val="2"/>
      <charset val="1"/>
    </font>
    <font>
      <sz val="14"/>
      <color indexed="63"/>
      <name val="Calibri"/>
      <family val="2"/>
      <charset val="1"/>
    </font>
    <font>
      <sz val="11"/>
      <color indexed="63"/>
      <name val="Calibri"/>
      <family val="2"/>
      <charset val="1"/>
    </font>
    <font>
      <b/>
      <sz val="12"/>
      <color indexed="63"/>
      <name val="Calibri"/>
      <family val="2"/>
    </font>
    <font>
      <b/>
      <sz val="14"/>
      <color indexed="63"/>
      <name val="Calibri"/>
      <family val="2"/>
    </font>
    <font>
      <b/>
      <sz val="10"/>
      <color indexed="63"/>
      <name val="Calibri"/>
      <family val="2"/>
      <charset val="1"/>
    </font>
    <font>
      <b/>
      <sz val="12"/>
      <color indexed="10"/>
      <name val="Calibri"/>
      <family val="2"/>
      <charset val="1"/>
    </font>
    <font>
      <b/>
      <sz val="18"/>
      <color indexed="63"/>
      <name val="Calibri"/>
      <family val="2"/>
      <charset val="1"/>
    </font>
    <font>
      <b/>
      <sz val="16"/>
      <color indexed="63"/>
      <name val="Calibri"/>
      <family val="2"/>
      <charset val="1"/>
    </font>
    <font>
      <b/>
      <sz val="11"/>
      <color indexed="63"/>
      <name val="Calibri"/>
      <family val="2"/>
      <charset val="1"/>
    </font>
    <font>
      <b/>
      <sz val="11"/>
      <color indexed="10"/>
      <name val="Calibri"/>
      <family val="2"/>
      <charset val="1"/>
    </font>
    <font>
      <sz val="13"/>
      <color indexed="63"/>
      <name val="Calibri"/>
      <family val="2"/>
      <charset val="1"/>
    </font>
    <font>
      <b/>
      <sz val="9"/>
      <name val="Calibri"/>
      <family val="2"/>
      <charset val="1"/>
    </font>
  </fonts>
  <fills count="10">
    <fill>
      <patternFill patternType="none"/>
    </fill>
    <fill>
      <patternFill patternType="gray125"/>
    </fill>
    <fill>
      <patternFill patternType="solid">
        <fgColor indexed="31"/>
        <bgColor indexed="22"/>
      </patternFill>
    </fill>
    <fill>
      <patternFill patternType="solid">
        <fgColor indexed="9"/>
        <bgColor indexed="41"/>
      </patternFill>
    </fill>
    <fill>
      <patternFill patternType="solid">
        <fgColor indexed="44"/>
        <bgColor indexed="24"/>
      </patternFill>
    </fill>
    <fill>
      <patternFill patternType="solid">
        <fgColor indexed="24"/>
        <bgColor indexed="44"/>
      </patternFill>
    </fill>
    <fill>
      <patternFill patternType="solid">
        <fgColor indexed="41"/>
        <bgColor indexed="9"/>
      </patternFill>
    </fill>
    <fill>
      <patternFill patternType="solid">
        <fgColor rgb="FFEAEAEA"/>
        <bgColor indexed="64"/>
      </patternFill>
    </fill>
    <fill>
      <patternFill patternType="solid">
        <fgColor rgb="FFFFFF00"/>
        <bgColor indexed="64"/>
      </patternFill>
    </fill>
    <fill>
      <patternFill patternType="solid">
        <fgColor indexed="42"/>
        <bgColor indexed="41"/>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s>
  <cellStyleXfs count="4">
    <xf numFmtId="0" fontId="0" fillId="0" borderId="0"/>
    <xf numFmtId="164" fontId="1" fillId="0" borderId="0" applyBorder="0" applyProtection="0"/>
    <xf numFmtId="165" fontId="1" fillId="0" borderId="0" applyBorder="0" applyProtection="0"/>
    <xf numFmtId="9" fontId="1" fillId="0" borderId="0" applyBorder="0" applyProtection="0"/>
  </cellStyleXfs>
  <cellXfs count="189">
    <xf numFmtId="0" fontId="0" fillId="0" borderId="0" xfId="0"/>
    <xf numFmtId="0" fontId="0" fillId="0" borderId="1" xfId="0" applyBorder="1" applyAlignment="1">
      <alignment horizontal="center" vertical="center"/>
    </xf>
    <xf numFmtId="164" fontId="2" fillId="0" borderId="2" xfId="0" applyNumberFormat="1" applyFont="1" applyBorder="1" applyAlignment="1" applyProtection="1">
      <alignment horizontal="left" vertical="center"/>
      <protection hidden="1"/>
    </xf>
    <xf numFmtId="165" fontId="3" fillId="0" borderId="1" xfId="2" applyFont="1" applyBorder="1" applyAlignment="1" applyProtection="1">
      <alignment horizontal="center" vertical="center"/>
    </xf>
    <xf numFmtId="0" fontId="4" fillId="0" borderId="0" xfId="0" applyFont="1" applyAlignment="1">
      <alignment vertical="center"/>
    </xf>
    <xf numFmtId="0" fontId="0" fillId="0" borderId="0" xfId="0" applyAlignment="1" applyProtection="1">
      <alignment vertical="center"/>
      <protection hidden="1"/>
    </xf>
    <xf numFmtId="164" fontId="2" fillId="0" borderId="3" xfId="0" applyNumberFormat="1" applyFont="1" applyBorder="1" applyAlignment="1" applyProtection="1">
      <alignment vertical="center"/>
      <protection hidden="1"/>
    </xf>
    <xf numFmtId="164" fontId="2" fillId="0" borderId="4" xfId="0" applyNumberFormat="1" applyFont="1" applyBorder="1" applyAlignment="1" applyProtection="1">
      <alignment vertical="center"/>
      <protection hidden="1"/>
    </xf>
    <xf numFmtId="165" fontId="5" fillId="2" borderId="1" xfId="2" applyFont="1" applyFill="1" applyBorder="1" applyAlignment="1" applyProtection="1">
      <alignment horizontal="center" vertical="center" wrapText="1"/>
    </xf>
    <xf numFmtId="49" fontId="6" fillId="3" borderId="2" xfId="2" applyNumberFormat="1" applyFont="1" applyFill="1" applyBorder="1" applyAlignment="1" applyProtection="1">
      <alignment horizontal="center" vertical="center" wrapText="1"/>
      <protection locked="0"/>
    </xf>
    <xf numFmtId="1" fontId="7" fillId="0" borderId="1" xfId="1" applyNumberFormat="1" applyFont="1" applyBorder="1" applyAlignment="1" applyProtection="1">
      <alignment horizontal="center" vertical="center"/>
      <protection locked="0"/>
    </xf>
    <xf numFmtId="0" fontId="8" fillId="0" borderId="0" xfId="0" applyFont="1" applyAlignment="1" applyProtection="1">
      <alignment horizontal="center" vertical="center"/>
      <protection hidden="1"/>
    </xf>
    <xf numFmtId="0" fontId="0" fillId="0" borderId="5" xfId="0" applyBorder="1" applyAlignment="1">
      <alignment horizontal="center" vertical="center"/>
    </xf>
    <xf numFmtId="164" fontId="2" fillId="0" borderId="5" xfId="0" applyNumberFormat="1" applyFont="1" applyBorder="1" applyAlignment="1" applyProtection="1">
      <alignment horizontal="left" vertical="center"/>
      <protection hidden="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165" fontId="5" fillId="2" borderId="1" xfId="2" applyFont="1" applyFill="1" applyBorder="1" applyAlignment="1" applyProtection="1">
      <alignment horizontal="center" vertical="center" wrapText="1"/>
    </xf>
    <xf numFmtId="165" fontId="10" fillId="2" borderId="7" xfId="2" applyFont="1" applyFill="1" applyBorder="1" applyAlignment="1" applyProtection="1">
      <alignment horizontal="center" vertical="center"/>
      <protection locked="0"/>
    </xf>
    <xf numFmtId="0" fontId="11" fillId="0" borderId="0" xfId="0" applyFont="1" applyAlignment="1" applyProtection="1">
      <alignment vertical="center"/>
      <protection hidden="1"/>
    </xf>
    <xf numFmtId="164" fontId="12" fillId="3" borderId="1" xfId="0" applyNumberFormat="1" applyFont="1" applyFill="1" applyBorder="1" applyAlignment="1" applyProtection="1">
      <alignment horizontal="left" vertical="center"/>
      <protection locked="0"/>
    </xf>
    <xf numFmtId="164" fontId="13" fillId="0" borderId="1" xfId="0" applyNumberFormat="1" applyFont="1" applyBorder="1" applyAlignment="1" applyProtection="1">
      <alignment horizontal="left" vertical="center"/>
      <protection locked="0"/>
    </xf>
    <xf numFmtId="165" fontId="5" fillId="3" borderId="5" xfId="2" applyFont="1" applyFill="1" applyBorder="1" applyAlignment="1" applyProtection="1">
      <alignment horizontal="center" vertical="center" wrapText="1"/>
    </xf>
    <xf numFmtId="0" fontId="14" fillId="3" borderId="1" xfId="1" applyNumberFormat="1" applyFont="1" applyFill="1" applyBorder="1" applyAlignment="1" applyProtection="1">
      <alignment horizontal="center" vertical="center"/>
    </xf>
    <xf numFmtId="164" fontId="12" fillId="3" borderId="1" xfId="0" applyNumberFormat="1" applyFont="1" applyFill="1" applyBorder="1" applyAlignment="1">
      <alignment horizontal="left" vertical="center"/>
    </xf>
    <xf numFmtId="165" fontId="5" fillId="3" borderId="2" xfId="2" applyFont="1" applyFill="1" applyBorder="1" applyAlignment="1" applyProtection="1">
      <alignment horizontal="center" vertical="center" wrapText="1"/>
    </xf>
    <xf numFmtId="0" fontId="15" fillId="2" borderId="8" xfId="0" applyFont="1" applyFill="1" applyBorder="1" applyAlignment="1">
      <alignment horizontal="center" vertical="center"/>
    </xf>
    <xf numFmtId="165" fontId="16" fillId="2" borderId="6" xfId="2" applyFont="1" applyFill="1" applyBorder="1" applyAlignment="1" applyProtection="1">
      <alignment horizontal="center" vertical="center"/>
    </xf>
    <xf numFmtId="166" fontId="17" fillId="2" borderId="1" xfId="2" applyNumberFormat="1" applyFont="1" applyFill="1" applyBorder="1" applyAlignment="1" applyProtection="1">
      <alignment horizontal="center" vertical="center"/>
    </xf>
    <xf numFmtId="0" fontId="18" fillId="0" borderId="0" xfId="0" applyFont="1" applyAlignment="1">
      <alignment vertical="center"/>
    </xf>
    <xf numFmtId="164" fontId="15" fillId="2" borderId="1" xfId="0" applyNumberFormat="1" applyFont="1" applyFill="1" applyBorder="1" applyAlignment="1">
      <alignment horizontal="left" vertical="center"/>
    </xf>
    <xf numFmtId="165" fontId="15" fillId="2" borderId="5" xfId="2" applyFont="1" applyFill="1" applyBorder="1" applyAlignment="1" applyProtection="1">
      <alignment horizontal="center" vertical="center"/>
    </xf>
    <xf numFmtId="164" fontId="11" fillId="0" borderId="1" xfId="0" applyNumberFormat="1" applyFont="1" applyBorder="1" applyAlignment="1">
      <alignment horizontal="left" vertical="center"/>
    </xf>
    <xf numFmtId="165" fontId="19" fillId="0" borderId="1" xfId="2" applyFont="1" applyBorder="1" applyAlignment="1" applyProtection="1">
      <alignment horizontal="center" vertical="center"/>
      <protection locked="0"/>
    </xf>
    <xf numFmtId="164" fontId="11" fillId="0" borderId="0" xfId="0" applyNumberFormat="1" applyFont="1" applyAlignment="1" applyProtection="1">
      <alignment vertical="center"/>
      <protection hidden="1"/>
    </xf>
    <xf numFmtId="164" fontId="0" fillId="0" borderId="0" xfId="0" applyNumberFormat="1" applyAlignment="1" applyProtection="1">
      <alignment vertical="center"/>
      <protection hidden="1"/>
    </xf>
    <xf numFmtId="164" fontId="15" fillId="0" borderId="1" xfId="0" applyNumberFormat="1" applyFont="1" applyBorder="1" applyAlignment="1">
      <alignment horizontal="left" vertical="center"/>
    </xf>
    <xf numFmtId="0" fontId="1" fillId="0" borderId="0" xfId="1" applyNumberFormat="1" applyBorder="1" applyAlignment="1" applyProtection="1">
      <alignment horizontal="center"/>
    </xf>
    <xf numFmtId="165" fontId="17" fillId="2" borderId="1" xfId="2" applyFont="1" applyFill="1" applyBorder="1" applyAlignment="1" applyProtection="1">
      <alignment horizontal="center" vertical="center"/>
    </xf>
    <xf numFmtId="164" fontId="11" fillId="3" borderId="1" xfId="0" applyNumberFormat="1" applyFont="1" applyFill="1" applyBorder="1" applyAlignment="1">
      <alignment horizontal="left" vertical="center"/>
    </xf>
    <xf numFmtId="165" fontId="19" fillId="3" borderId="1" xfId="2" applyFont="1" applyFill="1" applyBorder="1" applyAlignment="1" applyProtection="1">
      <alignment horizontal="center" vertical="center"/>
      <protection locked="0"/>
    </xf>
    <xf numFmtId="165" fontId="1" fillId="0" borderId="0" xfId="2" applyProtection="1"/>
    <xf numFmtId="164" fontId="15" fillId="4" borderId="1" xfId="0" applyNumberFormat="1" applyFont="1" applyFill="1" applyBorder="1" applyAlignment="1">
      <alignment horizontal="left" vertical="center"/>
    </xf>
    <xf numFmtId="165" fontId="17" fillId="4" borderId="1" xfId="2" applyFont="1" applyFill="1" applyBorder="1" applyAlignment="1" applyProtection="1">
      <alignment horizontal="center" vertical="center"/>
    </xf>
    <xf numFmtId="164" fontId="11" fillId="0" borderId="3" xfId="0" applyNumberFormat="1" applyFont="1" applyBorder="1" applyAlignment="1">
      <alignment horizontal="left" vertical="center"/>
    </xf>
    <xf numFmtId="165" fontId="19" fillId="0" borderId="0" xfId="2" applyFont="1" applyBorder="1" applyAlignment="1" applyProtection="1">
      <alignment horizontal="left" vertical="center"/>
    </xf>
    <xf numFmtId="165" fontId="19" fillId="0" borderId="4" xfId="2" applyFont="1" applyBorder="1" applyAlignment="1" applyProtection="1">
      <alignment vertical="center"/>
    </xf>
    <xf numFmtId="164" fontId="15" fillId="5" borderId="1" xfId="0" applyNumberFormat="1" applyFont="1" applyFill="1" applyBorder="1" applyAlignment="1">
      <alignment horizontal="left" vertical="center"/>
    </xf>
    <xf numFmtId="165" fontId="17" fillId="5" borderId="1" xfId="2" applyFont="1" applyFill="1" applyBorder="1" applyAlignment="1" applyProtection="1">
      <alignment horizontal="center" vertical="center"/>
    </xf>
    <xf numFmtId="167" fontId="0" fillId="0" borderId="0" xfId="1" applyNumberFormat="1" applyFont="1" applyBorder="1" applyAlignment="1" applyProtection="1">
      <alignment vertical="center"/>
    </xf>
    <xf numFmtId="167" fontId="11" fillId="0" borderId="0" xfId="0" applyNumberFormat="1" applyFont="1" applyAlignment="1" applyProtection="1">
      <alignment vertical="center"/>
      <protection hidden="1"/>
    </xf>
    <xf numFmtId="165" fontId="0" fillId="0" borderId="0" xfId="2" applyFont="1" applyBorder="1" applyProtection="1"/>
    <xf numFmtId="164" fontId="11" fillId="6" borderId="1" xfId="0" applyNumberFormat="1" applyFont="1" applyFill="1" applyBorder="1" applyAlignment="1">
      <alignment horizontal="left" vertical="center"/>
    </xf>
    <xf numFmtId="165" fontId="19" fillId="6" borderId="1" xfId="2" applyFont="1" applyFill="1" applyBorder="1" applyAlignment="1" applyProtection="1">
      <alignment horizontal="center" vertical="center"/>
    </xf>
    <xf numFmtId="165" fontId="19" fillId="0" borderId="1" xfId="2" applyFont="1" applyBorder="1" applyAlignment="1" applyProtection="1">
      <alignment horizontal="center" vertical="center"/>
    </xf>
    <xf numFmtId="0" fontId="20" fillId="0" borderId="0" xfId="0" applyFont="1" applyAlignment="1" applyProtection="1">
      <alignment vertical="center"/>
      <protection hidden="1"/>
    </xf>
    <xf numFmtId="164" fontId="20" fillId="0" borderId="0" xfId="0" applyNumberFormat="1" applyFont="1" applyAlignment="1" applyProtection="1">
      <alignment vertical="center"/>
      <protection hidden="1"/>
    </xf>
    <xf numFmtId="0" fontId="0" fillId="0" borderId="0" xfId="0" applyAlignment="1">
      <alignment vertical="center"/>
    </xf>
    <xf numFmtId="0" fontId="0" fillId="0" borderId="0" xfId="1" applyNumberFormat="1" applyFont="1" applyBorder="1" applyAlignment="1" applyProtection="1">
      <alignment vertical="center"/>
    </xf>
    <xf numFmtId="164" fontId="21" fillId="2" borderId="1" xfId="0" applyNumberFormat="1" applyFont="1" applyFill="1" applyBorder="1" applyAlignment="1">
      <alignment horizontal="left" vertical="center"/>
    </xf>
    <xf numFmtId="165" fontId="22" fillId="2" borderId="1" xfId="2" applyFont="1" applyFill="1" applyBorder="1" applyAlignment="1" applyProtection="1">
      <alignment horizontal="center" vertical="center"/>
    </xf>
    <xf numFmtId="165" fontId="22" fillId="6" borderId="1" xfId="2" applyFont="1" applyFill="1" applyBorder="1" applyAlignment="1" applyProtection="1">
      <alignment horizontal="center" vertical="center"/>
    </xf>
    <xf numFmtId="10" fontId="11" fillId="0" borderId="0" xfId="0" applyNumberFormat="1" applyFont="1" applyAlignment="1" applyProtection="1">
      <alignment vertical="center"/>
      <protection hidden="1"/>
    </xf>
    <xf numFmtId="165" fontId="19" fillId="3" borderId="1" xfId="2" applyFont="1" applyFill="1" applyBorder="1" applyAlignment="1" applyProtection="1">
      <alignment horizontal="center" vertical="center"/>
    </xf>
    <xf numFmtId="164" fontId="11" fillId="2" borderId="1" xfId="0" applyNumberFormat="1" applyFont="1" applyFill="1" applyBorder="1" applyAlignment="1">
      <alignment horizontal="left" vertical="center"/>
    </xf>
    <xf numFmtId="165" fontId="19" fillId="7" borderId="1" xfId="2" applyFont="1" applyFill="1" applyBorder="1" applyAlignment="1" applyProtection="1">
      <alignment horizontal="center" vertical="center"/>
    </xf>
    <xf numFmtId="164" fontId="1" fillId="0" borderId="0" xfId="1" applyBorder="1" applyProtection="1">
      <protection hidden="1"/>
    </xf>
    <xf numFmtId="165" fontId="19" fillId="8" borderId="1" xfId="2" applyFont="1" applyFill="1" applyBorder="1" applyAlignment="1" applyProtection="1">
      <alignment horizontal="center" vertical="center"/>
      <protection locked="0"/>
    </xf>
    <xf numFmtId="165" fontId="19" fillId="2" borderId="1" xfId="2" applyFont="1" applyFill="1" applyBorder="1" applyAlignment="1" applyProtection="1">
      <alignment horizontal="center" vertical="center"/>
    </xf>
    <xf numFmtId="165" fontId="19" fillId="7" borderId="1" xfId="2" applyFont="1" applyFill="1" applyBorder="1" applyAlignment="1" applyProtection="1">
      <alignment horizontal="center" vertical="center"/>
      <protection locked="0"/>
    </xf>
    <xf numFmtId="165" fontId="19" fillId="7" borderId="1" xfId="2" applyFont="1" applyFill="1" applyBorder="1" applyAlignment="1" applyProtection="1">
      <alignment horizontal="center" vertical="center" wrapText="1"/>
      <protection locked="0"/>
    </xf>
    <xf numFmtId="0" fontId="11" fillId="3" borderId="0" xfId="0" applyFont="1" applyFill="1" applyAlignment="1" applyProtection="1">
      <alignment vertical="center"/>
      <protection hidden="1"/>
    </xf>
    <xf numFmtId="164" fontId="11" fillId="3" borderId="0" xfId="0" applyNumberFormat="1" applyFont="1" applyFill="1" applyAlignment="1" applyProtection="1">
      <alignment vertical="center"/>
      <protection hidden="1"/>
    </xf>
    <xf numFmtId="164" fontId="11" fillId="7" borderId="1" xfId="0" applyNumberFormat="1" applyFont="1" applyFill="1" applyBorder="1" applyAlignment="1">
      <alignment horizontal="left" vertical="center"/>
    </xf>
    <xf numFmtId="168" fontId="18" fillId="0" borderId="0" xfId="0" applyNumberFormat="1" applyFont="1" applyAlignment="1">
      <alignment vertical="center"/>
    </xf>
    <xf numFmtId="0" fontId="20" fillId="0" borderId="0" xfId="0" applyFont="1"/>
    <xf numFmtId="164" fontId="11" fillId="0" borderId="2" xfId="0" applyNumberFormat="1" applyFont="1"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11" fillId="0" borderId="9" xfId="0" applyFont="1" applyBorder="1" applyAlignment="1">
      <alignment horizontal="right" vertical="center"/>
    </xf>
    <xf numFmtId="165" fontId="11" fillId="0" borderId="10" xfId="2" applyFont="1" applyBorder="1" applyAlignment="1" applyProtection="1">
      <alignment horizontal="center" vertical="center"/>
    </xf>
    <xf numFmtId="164" fontId="18" fillId="0" borderId="0" xfId="0" applyNumberFormat="1" applyFont="1" applyAlignment="1">
      <alignment vertical="center"/>
    </xf>
    <xf numFmtId="0" fontId="0" fillId="0" borderId="3" xfId="0" applyBorder="1" applyAlignment="1">
      <alignment vertical="center"/>
    </xf>
    <xf numFmtId="0" fontId="11" fillId="0" borderId="0" xfId="0" applyFont="1" applyAlignment="1">
      <alignment horizontal="center" vertical="center"/>
    </xf>
    <xf numFmtId="165" fontId="11" fillId="0" borderId="4" xfId="2" applyFont="1" applyBorder="1" applyAlignment="1" applyProtection="1">
      <alignment horizontal="center" vertical="center"/>
    </xf>
    <xf numFmtId="0" fontId="3" fillId="0" borderId="0" xfId="0" applyFont="1" applyAlignment="1">
      <alignment vertical="center"/>
    </xf>
    <xf numFmtId="0" fontId="0" fillId="0" borderId="11" xfId="0" applyBorder="1" applyAlignment="1">
      <alignment vertical="center"/>
    </xf>
    <xf numFmtId="0" fontId="23" fillId="0" borderId="12" xfId="0" applyFont="1" applyBorder="1" applyAlignment="1">
      <alignment horizontal="center" vertical="top" wrapText="1"/>
    </xf>
    <xf numFmtId="0" fontId="15" fillId="0" borderId="12" xfId="0" applyFont="1" applyBorder="1" applyAlignment="1">
      <alignment horizontal="center" vertical="top"/>
    </xf>
    <xf numFmtId="165" fontId="15" fillId="0" borderId="13" xfId="2" applyFont="1" applyBorder="1" applyAlignment="1" applyProtection="1">
      <alignment horizontal="center" vertical="top"/>
    </xf>
    <xf numFmtId="164" fontId="2" fillId="0" borderId="14" xfId="0" applyNumberFormat="1" applyFont="1" applyBorder="1" applyAlignment="1" applyProtection="1">
      <alignment horizontal="left" vertical="center"/>
      <protection hidden="1"/>
    </xf>
    <xf numFmtId="49" fontId="6" fillId="3" borderId="1" xfId="2" applyNumberFormat="1" applyFont="1" applyFill="1" applyBorder="1" applyAlignment="1" applyProtection="1">
      <alignment horizontal="center" vertical="center" wrapText="1"/>
      <protection locked="0"/>
    </xf>
    <xf numFmtId="49" fontId="12" fillId="0" borderId="1" xfId="2" applyNumberFormat="1" applyFont="1" applyBorder="1" applyAlignment="1" applyProtection="1">
      <alignment horizontal="center" vertical="center"/>
    </xf>
    <xf numFmtId="0" fontId="5" fillId="2" borderId="1" xfId="0" applyFont="1" applyFill="1" applyBorder="1" applyAlignment="1">
      <alignment horizontal="center" vertical="center" wrapText="1"/>
    </xf>
    <xf numFmtId="164" fontId="12" fillId="0" borderId="1" xfId="0" applyNumberFormat="1" applyFont="1" applyBorder="1" applyAlignment="1">
      <alignment horizontal="left" vertical="center"/>
    </xf>
    <xf numFmtId="164" fontId="12" fillId="0" borderId="1" xfId="0" applyNumberFormat="1" applyFont="1" applyBorder="1" applyAlignment="1">
      <alignment horizontal="left" vertical="center" wrapText="1"/>
    </xf>
    <xf numFmtId="165" fontId="15" fillId="2" borderId="1" xfId="2" applyFont="1" applyFill="1" applyBorder="1" applyAlignment="1" applyProtection="1">
      <alignment horizontal="center" vertical="center"/>
    </xf>
    <xf numFmtId="165" fontId="18" fillId="0" borderId="0" xfId="0" applyNumberFormat="1" applyFont="1" applyAlignment="1">
      <alignment vertical="center"/>
    </xf>
    <xf numFmtId="164" fontId="11" fillId="3" borderId="1" xfId="0" applyNumberFormat="1" applyFont="1" applyFill="1" applyBorder="1" applyAlignment="1">
      <alignment vertical="center"/>
    </xf>
    <xf numFmtId="0" fontId="11" fillId="0" borderId="1" xfId="0" applyFont="1" applyBorder="1" applyAlignment="1">
      <alignment horizontal="left" vertical="center"/>
    </xf>
    <xf numFmtId="164" fontId="15" fillId="6" borderId="1" xfId="0" applyNumberFormat="1" applyFont="1" applyFill="1" applyBorder="1" applyAlignment="1">
      <alignment horizontal="left" vertical="center"/>
    </xf>
    <xf numFmtId="165" fontId="17" fillId="6" borderId="1" xfId="2" applyFont="1" applyFill="1" applyBorder="1" applyAlignment="1" applyProtection="1">
      <alignment horizontal="center" vertical="center"/>
    </xf>
    <xf numFmtId="0" fontId="11" fillId="0" borderId="0" xfId="0" applyFont="1" applyAlignment="1" applyProtection="1">
      <alignment horizontal="right" vertical="center"/>
      <protection hidden="1"/>
    </xf>
    <xf numFmtId="164" fontId="1" fillId="0" borderId="0" xfId="1" applyBorder="1" applyProtection="1"/>
    <xf numFmtId="168" fontId="11" fillId="0" borderId="0" xfId="0" applyNumberFormat="1" applyFont="1" applyAlignment="1" applyProtection="1">
      <alignment vertical="center"/>
      <protection hidden="1"/>
    </xf>
    <xf numFmtId="164" fontId="15" fillId="3" borderId="1" xfId="0" applyNumberFormat="1" applyFont="1" applyFill="1" applyBorder="1" applyAlignment="1">
      <alignment horizontal="left" vertical="center"/>
    </xf>
    <xf numFmtId="169" fontId="17" fillId="2" borderId="1" xfId="3" applyNumberFormat="1" applyFont="1" applyFill="1" applyBorder="1" applyAlignment="1" applyProtection="1">
      <alignment horizontal="right" vertical="center"/>
    </xf>
    <xf numFmtId="164" fontId="24" fillId="3" borderId="2" xfId="0" applyNumberFormat="1" applyFont="1" applyFill="1" applyBorder="1" applyAlignment="1">
      <alignment horizontal="left" vertical="center" wrapText="1"/>
    </xf>
    <xf numFmtId="0" fontId="3" fillId="0" borderId="0" xfId="0" applyFont="1" applyAlignment="1">
      <alignment horizontal="center" vertical="center"/>
    </xf>
    <xf numFmtId="0" fontId="15" fillId="0" borderId="0" xfId="0" applyFont="1" applyAlignment="1" applyProtection="1">
      <alignment horizontal="center" vertical="center"/>
      <protection hidden="1"/>
    </xf>
    <xf numFmtId="164" fontId="15" fillId="3" borderId="3" xfId="0" applyNumberFormat="1" applyFont="1" applyFill="1" applyBorder="1" applyAlignment="1">
      <alignment horizontal="left" vertical="center"/>
    </xf>
    <xf numFmtId="165" fontId="0" fillId="0" borderId="0" xfId="2" applyFont="1" applyBorder="1" applyAlignment="1" applyProtection="1">
      <alignment vertical="center"/>
    </xf>
    <xf numFmtId="165" fontId="0" fillId="0" borderId="4" xfId="2" applyFont="1" applyBorder="1" applyAlignment="1" applyProtection="1">
      <alignment vertical="center"/>
    </xf>
    <xf numFmtId="164" fontId="15" fillId="3" borderId="11" xfId="0" applyNumberFormat="1" applyFont="1" applyFill="1" applyBorder="1" applyAlignment="1">
      <alignment horizontal="left" vertical="center"/>
    </xf>
    <xf numFmtId="0" fontId="23" fillId="0" borderId="0" xfId="0" applyFont="1" applyAlignment="1">
      <alignment horizontal="center" vertical="top" wrapText="1"/>
    </xf>
    <xf numFmtId="0" fontId="15" fillId="0" borderId="0" xfId="0" applyFont="1" applyAlignment="1">
      <alignment horizontal="center" vertical="top"/>
    </xf>
    <xf numFmtId="165" fontId="15" fillId="0" borderId="12" xfId="2" applyFont="1" applyBorder="1" applyAlignment="1" applyProtection="1">
      <alignment horizontal="left" vertical="top"/>
    </xf>
    <xf numFmtId="165" fontId="15" fillId="0" borderId="13" xfId="2" applyFont="1" applyBorder="1" applyAlignment="1" applyProtection="1">
      <alignment horizontal="center" vertical="top"/>
    </xf>
    <xf numFmtId="0" fontId="0" fillId="0" borderId="6" xfId="0" applyBorder="1" applyAlignment="1">
      <alignment horizontal="center" vertical="center"/>
    </xf>
    <xf numFmtId="165" fontId="3" fillId="0" borderId="7" xfId="2" applyFont="1" applyBorder="1" applyAlignment="1" applyProtection="1">
      <alignment horizontal="center" vertical="center"/>
    </xf>
    <xf numFmtId="165" fontId="5" fillId="2" borderId="7" xfId="2" applyFont="1" applyFill="1" applyBorder="1" applyAlignment="1" applyProtection="1">
      <alignment horizontal="center" vertical="center" wrapText="1"/>
    </xf>
    <xf numFmtId="49" fontId="6" fillId="3" borderId="7" xfId="2" applyNumberFormat="1" applyFont="1" applyFill="1" applyBorder="1" applyAlignment="1" applyProtection="1">
      <alignment horizontal="center" vertical="center" wrapText="1"/>
      <protection locked="0"/>
    </xf>
    <xf numFmtId="1" fontId="7" fillId="0" borderId="1" xfId="1" applyNumberFormat="1" applyFont="1" applyBorder="1" applyAlignment="1" applyProtection="1">
      <alignment horizontal="center" vertical="center"/>
    </xf>
    <xf numFmtId="0" fontId="0" fillId="0" borderId="11" xfId="0" applyBorder="1" applyAlignment="1">
      <alignment horizontal="center" vertical="center"/>
    </xf>
    <xf numFmtId="0" fontId="5" fillId="2" borderId="5" xfId="0" applyFont="1" applyFill="1" applyBorder="1" applyAlignment="1">
      <alignment horizontal="center" vertical="center" wrapText="1"/>
    </xf>
    <xf numFmtId="0" fontId="12" fillId="0" borderId="1" xfId="0" applyFont="1" applyBorder="1" applyAlignment="1">
      <alignment horizontal="left" vertical="center" wrapText="1"/>
    </xf>
    <xf numFmtId="0" fontId="25" fillId="0" borderId="3" xfId="0" applyFont="1" applyBorder="1" applyAlignment="1">
      <alignment vertical="center"/>
    </xf>
    <xf numFmtId="0" fontId="8" fillId="0" borderId="0" xfId="0" applyFont="1" applyAlignment="1" applyProtection="1">
      <alignment horizontal="left" vertical="center"/>
      <protection hidden="1"/>
    </xf>
    <xf numFmtId="0" fontId="26" fillId="0" borderId="3" xfId="0" applyFont="1" applyBorder="1" applyAlignment="1">
      <alignment vertical="center"/>
    </xf>
    <xf numFmtId="0" fontId="15" fillId="2" borderId="1" xfId="0" applyFont="1" applyFill="1" applyBorder="1" applyAlignment="1">
      <alignment horizontal="center" vertical="center"/>
    </xf>
    <xf numFmtId="0" fontId="20" fillId="0" borderId="1" xfId="0" applyFont="1" applyBorder="1" applyAlignment="1">
      <alignment horizontal="left" vertical="center"/>
    </xf>
    <xf numFmtId="0" fontId="15" fillId="2" borderId="1" xfId="0" applyFont="1" applyFill="1"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165" fontId="20" fillId="0" borderId="0" xfId="2" applyFont="1" applyBorder="1" applyAlignment="1" applyProtection="1">
      <alignment horizontal="left" vertical="center"/>
    </xf>
    <xf numFmtId="165" fontId="20" fillId="0" borderId="4" xfId="2" applyFont="1" applyBorder="1" applyAlignment="1" applyProtection="1">
      <alignment vertical="center"/>
    </xf>
    <xf numFmtId="0" fontId="26" fillId="0" borderId="3" xfId="0" applyFont="1" applyBorder="1" applyAlignment="1">
      <alignment horizontal="left" vertical="center"/>
    </xf>
    <xf numFmtId="0" fontId="15" fillId="3" borderId="3" xfId="0" applyFont="1" applyFill="1" applyBorder="1" applyAlignment="1">
      <alignment horizontal="left" vertical="center"/>
    </xf>
    <xf numFmtId="0" fontId="15" fillId="3" borderId="0" xfId="0" applyFont="1" applyFill="1" applyAlignment="1">
      <alignment horizontal="left" vertical="center"/>
    </xf>
    <xf numFmtId="165" fontId="17" fillId="3" borderId="0" xfId="2" applyFont="1" applyFill="1" applyBorder="1" applyAlignment="1" applyProtection="1">
      <alignment horizontal="center" vertical="center"/>
    </xf>
    <xf numFmtId="165" fontId="17" fillId="3" borderId="4" xfId="2" applyFont="1" applyFill="1" applyBorder="1" applyAlignment="1" applyProtection="1">
      <alignment horizontal="center" vertical="center"/>
    </xf>
    <xf numFmtId="0" fontId="4" fillId="3" borderId="0" xfId="0" applyFont="1" applyFill="1" applyAlignment="1">
      <alignment vertical="center"/>
    </xf>
    <xf numFmtId="0" fontId="0" fillId="3" borderId="0" xfId="0" applyFill="1" applyAlignment="1" applyProtection="1">
      <alignment vertical="center"/>
      <protection hidden="1"/>
    </xf>
    <xf numFmtId="0" fontId="27" fillId="0" borderId="3" xfId="0" applyFont="1" applyBorder="1" applyAlignment="1">
      <alignment horizontal="left" vertical="center"/>
    </xf>
    <xf numFmtId="0" fontId="15" fillId="3" borderId="3" xfId="0" applyFont="1" applyFill="1" applyBorder="1" applyAlignment="1">
      <alignment horizontal="center" vertical="center"/>
    </xf>
    <xf numFmtId="0" fontId="15" fillId="3" borderId="0" xfId="0" applyFont="1" applyFill="1" applyAlignment="1">
      <alignment horizontal="center" vertical="center"/>
    </xf>
    <xf numFmtId="0" fontId="0" fillId="3" borderId="0" xfId="0" applyFill="1" applyAlignment="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center" vertical="center"/>
    </xf>
    <xf numFmtId="165" fontId="15" fillId="2" borderId="7" xfId="2" applyFont="1" applyFill="1" applyBorder="1" applyAlignment="1" applyProtection="1">
      <alignment horizontal="center" vertical="center"/>
    </xf>
    <xf numFmtId="0" fontId="20" fillId="0" borderId="6" xfId="0" applyFont="1" applyBorder="1" applyAlignment="1">
      <alignment horizontal="left" vertical="center"/>
    </xf>
    <xf numFmtId="0" fontId="20" fillId="9" borderId="1" xfId="0" applyFont="1" applyFill="1" applyBorder="1" applyAlignment="1" applyProtection="1">
      <alignment vertical="center"/>
      <protection locked="0"/>
    </xf>
    <xf numFmtId="165" fontId="19" fillId="0" borderId="7" xfId="2" applyFont="1" applyBorder="1" applyAlignment="1" applyProtection="1">
      <alignment horizontal="center" vertical="center"/>
    </xf>
    <xf numFmtId="0" fontId="20" fillId="0" borderId="2" xfId="0" applyFont="1" applyBorder="1" applyAlignment="1">
      <alignment horizontal="left" vertical="center"/>
    </xf>
    <xf numFmtId="165" fontId="19" fillId="0" borderId="10" xfId="2" applyFont="1" applyBorder="1" applyAlignment="1" applyProtection="1">
      <alignment horizontal="center" vertical="center"/>
      <protection locked="0"/>
    </xf>
    <xf numFmtId="0" fontId="28" fillId="3" borderId="1"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4" xfId="0" applyFont="1" applyFill="1" applyBorder="1" applyAlignment="1">
      <alignment horizontal="left" vertical="center" wrapText="1"/>
    </xf>
    <xf numFmtId="0" fontId="0" fillId="0" borderId="8" xfId="0" applyBorder="1" applyAlignment="1">
      <alignment horizontal="center" vertical="center"/>
    </xf>
    <xf numFmtId="0" fontId="26" fillId="0" borderId="0" xfId="0" applyFont="1" applyAlignment="1">
      <alignment horizontal="center" vertical="center"/>
    </xf>
    <xf numFmtId="165" fontId="20" fillId="0" borderId="0" xfId="2" applyFont="1" applyBorder="1" applyAlignment="1" applyProtection="1">
      <alignment vertical="center"/>
    </xf>
    <xf numFmtId="0" fontId="15" fillId="0" borderId="0" xfId="0" applyFont="1" applyAlignment="1">
      <alignment horizontal="left" vertical="center"/>
    </xf>
    <xf numFmtId="0" fontId="11" fillId="0" borderId="1" xfId="0" applyFont="1" applyBorder="1" applyAlignment="1">
      <alignment horizontal="left" vertical="center" wrapText="1"/>
    </xf>
    <xf numFmtId="165" fontId="19" fillId="0" borderId="1" xfId="2" applyFont="1" applyBorder="1" applyAlignment="1" applyProtection="1">
      <alignment horizontal="center" vertical="center" wrapText="1"/>
      <protection locked="0"/>
    </xf>
    <xf numFmtId="0" fontId="11" fillId="0" borderId="2" xfId="0" applyFont="1" applyBorder="1" applyAlignment="1">
      <alignment horizontal="left" vertical="center" wrapText="1"/>
    </xf>
    <xf numFmtId="165" fontId="19" fillId="0" borderId="2" xfId="2" applyFont="1" applyBorder="1" applyAlignment="1" applyProtection="1">
      <alignment horizontal="center" vertical="center" wrapText="1"/>
      <protection locked="0"/>
    </xf>
    <xf numFmtId="0" fontId="15" fillId="2" borderId="6" xfId="0" applyFont="1" applyFill="1" applyBorder="1" applyAlignment="1">
      <alignment horizontal="center" vertical="center"/>
    </xf>
    <xf numFmtId="0" fontId="11" fillId="0" borderId="0" xfId="0" applyFont="1" applyAlignment="1">
      <alignment horizontal="left" vertical="center" wrapText="1"/>
    </xf>
    <xf numFmtId="165" fontId="19" fillId="0" borderId="0" xfId="2" applyFont="1" applyBorder="1" applyAlignment="1" applyProtection="1">
      <alignment horizontal="center" vertical="center" wrapText="1"/>
    </xf>
    <xf numFmtId="0" fontId="11" fillId="0" borderId="5" xfId="0" applyFont="1" applyBorder="1" applyAlignment="1">
      <alignment horizontal="left" vertical="center"/>
    </xf>
    <xf numFmtId="165" fontId="19" fillId="0" borderId="5" xfId="2" applyFont="1" applyBorder="1" applyAlignment="1" applyProtection="1">
      <alignment horizontal="center" vertical="center"/>
      <protection locked="0"/>
    </xf>
    <xf numFmtId="165" fontId="4" fillId="0" borderId="0" xfId="0" applyNumberFormat="1" applyFont="1" applyAlignment="1">
      <alignment vertical="center"/>
    </xf>
    <xf numFmtId="0" fontId="15" fillId="3" borderId="5" xfId="0" applyFont="1" applyFill="1" applyBorder="1" applyAlignment="1">
      <alignment horizontal="left" vertical="center"/>
    </xf>
    <xf numFmtId="165" fontId="16" fillId="3" borderId="5" xfId="2" applyFont="1" applyFill="1" applyBorder="1" applyAlignment="1" applyProtection="1">
      <alignment horizontal="center" vertical="center"/>
      <protection locked="0"/>
    </xf>
    <xf numFmtId="0" fontId="15" fillId="3" borderId="1" xfId="0" applyFont="1" applyFill="1" applyBorder="1" applyAlignment="1">
      <alignment horizontal="left" vertical="center"/>
    </xf>
    <xf numFmtId="165" fontId="16" fillId="3" borderId="1" xfId="2" applyFont="1" applyFill="1" applyBorder="1" applyAlignment="1" applyProtection="1">
      <alignment horizontal="center" vertical="center"/>
    </xf>
    <xf numFmtId="165" fontId="29" fillId="0" borderId="1" xfId="2" applyFont="1" applyBorder="1" applyAlignment="1" applyProtection="1">
      <alignment horizontal="center" vertical="center"/>
    </xf>
    <xf numFmtId="0" fontId="15" fillId="0" borderId="3" xfId="0" applyFont="1" applyBorder="1" applyAlignment="1">
      <alignment horizontal="left" vertical="center"/>
    </xf>
    <xf numFmtId="0" fontId="15" fillId="0" borderId="0" xfId="0" applyFont="1" applyAlignment="1">
      <alignment horizontal="left" vertical="center"/>
    </xf>
    <xf numFmtId="165" fontId="17" fillId="0" borderId="0" xfId="2" applyFont="1" applyBorder="1" applyAlignment="1" applyProtection="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1" fillId="3" borderId="1" xfId="0" applyFont="1" applyFill="1" applyBorder="1" applyAlignment="1">
      <alignment horizontal="left" vertical="center"/>
    </xf>
    <xf numFmtId="0" fontId="30" fillId="0" borderId="8" xfId="0" applyFont="1" applyBorder="1" applyAlignment="1">
      <alignment horizontal="left" vertical="center"/>
    </xf>
    <xf numFmtId="0" fontId="15" fillId="0" borderId="9" xfId="0" applyFont="1" applyBorder="1" applyAlignment="1">
      <alignment horizontal="center" vertical="center"/>
    </xf>
    <xf numFmtId="165" fontId="17" fillId="0" borderId="9" xfId="2" applyFont="1" applyBorder="1" applyAlignment="1" applyProtection="1">
      <alignment horizontal="center" vertical="center"/>
    </xf>
    <xf numFmtId="165" fontId="17" fillId="0" borderId="10" xfId="2" applyFont="1" applyBorder="1" applyAlignment="1" applyProtection="1">
      <alignment horizontal="center" vertical="center"/>
    </xf>
    <xf numFmtId="164" fontId="15" fillId="3" borderId="0" xfId="0" applyNumberFormat="1" applyFont="1" applyFill="1" applyAlignment="1">
      <alignment horizontal="left" vertical="center"/>
    </xf>
    <xf numFmtId="0" fontId="11" fillId="0" borderId="0" xfId="0" applyFont="1" applyAlignment="1">
      <alignment horizontal="right" vertical="center"/>
    </xf>
  </cellXfs>
  <cellStyles count="4">
    <cellStyle name="Moeda" xfId="2" builtinId="4"/>
    <cellStyle name="Normal" xfId="0" builtinId="0"/>
    <cellStyle name="Porcentagem" xfId="3" builtinId="5"/>
    <cellStyle name="Vírgula" xfId="1" builtinId="3"/>
  </cellStyles>
  <dxfs count="2">
    <dxf>
      <font>
        <b val="0"/>
        <condense val="0"/>
        <extend val="0"/>
        <color indexed="10"/>
      </font>
    </dxf>
    <dxf>
      <fill>
        <patternFill patternType="solid">
          <fgColor indexed="22"/>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990600</xdr:colOff>
      <xdr:row>4</xdr:row>
      <xdr:rowOff>180975</xdr:rowOff>
    </xdr:to>
    <xdr:pic>
      <xdr:nvPicPr>
        <xdr:cNvPr id="2" name="Imagem 5">
          <a:extLst>
            <a:ext uri="{FF2B5EF4-FFF2-40B4-BE49-F238E27FC236}">
              <a16:creationId xmlns:a16="http://schemas.microsoft.com/office/drawing/2014/main" id="{B8A010B7-8B01-40B1-868E-DC6DDCFAB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 cy="9810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0</xdr:colOff>
      <xdr:row>88</xdr:row>
      <xdr:rowOff>47625</xdr:rowOff>
    </xdr:from>
    <xdr:to>
      <xdr:col>2</xdr:col>
      <xdr:colOff>990600</xdr:colOff>
      <xdr:row>92</xdr:row>
      <xdr:rowOff>180975</xdr:rowOff>
    </xdr:to>
    <xdr:pic>
      <xdr:nvPicPr>
        <xdr:cNvPr id="3" name="Imagem 5">
          <a:extLst>
            <a:ext uri="{FF2B5EF4-FFF2-40B4-BE49-F238E27FC236}">
              <a16:creationId xmlns:a16="http://schemas.microsoft.com/office/drawing/2014/main" id="{1DE9E666-7C3E-40E6-89C9-946DEBA96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107275"/>
          <a:ext cx="990600" cy="933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0</xdr:colOff>
      <xdr:row>186</xdr:row>
      <xdr:rowOff>57150</xdr:rowOff>
    </xdr:from>
    <xdr:to>
      <xdr:col>2</xdr:col>
      <xdr:colOff>990600</xdr:colOff>
      <xdr:row>190</xdr:row>
      <xdr:rowOff>190500</xdr:rowOff>
    </xdr:to>
    <xdr:pic>
      <xdr:nvPicPr>
        <xdr:cNvPr id="4" name="Imagem 5">
          <a:extLst>
            <a:ext uri="{FF2B5EF4-FFF2-40B4-BE49-F238E27FC236}">
              <a16:creationId xmlns:a16="http://schemas.microsoft.com/office/drawing/2014/main" id="{018398DF-3006-4A1C-8ABB-A84420C5F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633900"/>
          <a:ext cx="99060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HPR&#180;s/Aurora-HCP/PRESTA&#199;&#195;O%20DE%20CONTAS%20-2020/JUNHO%2020/13%20PCF/131%20PCF%20em%20Exc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OCULTAR)"/>
      <sheetName val="CONFERÊNCIA SES x TCE"/>
      <sheetName val="PCF TCE"/>
      <sheetName val="CONTÁBIL- FINANCEIRA "/>
      <sheetName val="MEM.CÁLC.FP."/>
      <sheetName val="Turnover"/>
      <sheetName val="SALDO DE ESTOQUE"/>
      <sheetName val="RPA"/>
      <sheetName val="TCE - ANEXO II - Preencher"/>
      <sheetName val="TCE - ANEXO II - Enviar"/>
      <sheetName val="TCE - ANEXO III - Preencher"/>
      <sheetName val="TCE - ANEXO III - Enviar"/>
      <sheetName val="TCE - ANEXO IV - Preencher"/>
      <sheetName val="TCE - ANEXO IV - Enviar"/>
      <sheetName val="TCE - ANEXO V - REC. Preencher"/>
      <sheetName val="TCE - ANEXO V - REC. - Enviar"/>
      <sheetName val="TCE - ANEXO VI - DR - Enviar"/>
      <sheetName val="TCE - ANEXO VII - CV - Enviar"/>
      <sheetName val="TCE - ANEXO VIII - TA - Enviar"/>
      <sheetName val="RELAÇÃO DE DESPESAS PAGAS"/>
      <sheetName val="Plan1"/>
    </sheetNames>
    <sheetDataSet>
      <sheetData sheetId="0">
        <row r="3">
          <cell r="B3" t="str">
            <v xml:space="preserve"> 1.4. Benefícios</v>
          </cell>
          <cell r="U3" t="str">
            <v>B</v>
          </cell>
          <cell r="AK3" t="str">
            <v>Empréstimos Concedidos para Outras Unidades</v>
          </cell>
        </row>
        <row r="4">
          <cell r="B4" t="str">
            <v xml:space="preserve"> 2.1. Materiais Descartáveis/Materiais de Penso </v>
          </cell>
          <cell r="D4">
            <v>43831</v>
          </cell>
          <cell r="F4" t="str">
            <v>B</v>
          </cell>
          <cell r="U4" t="str">
            <v>S</v>
          </cell>
          <cell r="Y4" t="str">
            <v>ATIVOS</v>
          </cell>
          <cell r="Z4" t="str">
            <v>JANEIRO</v>
          </cell>
          <cell r="AK4" t="str">
            <v>Transferência Entre Contas</v>
          </cell>
        </row>
        <row r="5">
          <cell r="B5" t="str">
            <v xml:space="preserve"> 2.2. Medicamentos </v>
          </cell>
          <cell r="D5">
            <v>43862</v>
          </cell>
          <cell r="F5" t="str">
            <v>S</v>
          </cell>
          <cell r="Y5" t="str">
            <v>JOVEM</v>
          </cell>
          <cell r="Z5" t="str">
            <v>FEVEREIRO</v>
          </cell>
          <cell r="AK5" t="str">
            <v>Débito Bloqueio Judicial</v>
          </cell>
        </row>
        <row r="6">
          <cell r="B6" t="str">
            <v xml:space="preserve"> 2.3. Dietas Industrializadas </v>
          </cell>
          <cell r="D6">
            <v>43891</v>
          </cell>
          <cell r="Z6" t="str">
            <v>MARÇO</v>
          </cell>
          <cell r="AK6" t="str">
            <v>Outros Débitos (enviar nota explicativa)</v>
          </cell>
        </row>
        <row r="7">
          <cell r="B7" t="str">
            <v xml:space="preserve"> 2.4. Gases Medicinais </v>
          </cell>
          <cell r="D7">
            <v>43922</v>
          </cell>
          <cell r="Z7" t="str">
            <v>ABRIL</v>
          </cell>
          <cell r="AK7" t="str">
            <v>Impostos (Fgts / Inss / IR / PIS)</v>
          </cell>
        </row>
        <row r="8">
          <cell r="B8" t="str">
            <v xml:space="preserve"> 2.5. OPME (Orteses, Próteses e Materiais Especiais) </v>
          </cell>
          <cell r="D8">
            <v>43952</v>
          </cell>
          <cell r="Z8" t="str">
            <v>MAIO</v>
          </cell>
          <cell r="AK8" t="str">
            <v>Folha de Pagamento</v>
          </cell>
        </row>
        <row r="9">
          <cell r="B9" t="str">
            <v xml:space="preserve"> 2.6. Material de uso odontológico </v>
          </cell>
          <cell r="D9">
            <v>43983</v>
          </cell>
          <cell r="Z9" t="str">
            <v>JUNHO</v>
          </cell>
          <cell r="AK9" t="str">
            <v>Aplicações Financeiras</v>
          </cell>
        </row>
        <row r="10">
          <cell r="B10" t="str">
            <v xml:space="preserve"> 2.7. Material laboratorial </v>
          </cell>
          <cell r="D10">
            <v>44013</v>
          </cell>
          <cell r="Z10" t="str">
            <v>JULHO</v>
          </cell>
          <cell r="AK10" t="str">
            <v>Saque (Fundo Fixo)</v>
          </cell>
        </row>
        <row r="11">
          <cell r="B11" t="str">
            <v xml:space="preserve"> 2.8. Outras Despesas com Insumos Assistenciais </v>
          </cell>
          <cell r="D11">
            <v>44044</v>
          </cell>
          <cell r="Z11" t="str">
            <v>AGOSTO</v>
          </cell>
          <cell r="AK11" t="str">
            <v xml:space="preserve"> 1.4. Benefícios</v>
          </cell>
        </row>
        <row r="12">
          <cell r="B12" t="str">
            <v xml:space="preserve"> 3.1. Material de Higienização e Limpeza </v>
          </cell>
          <cell r="D12">
            <v>44075</v>
          </cell>
          <cell r="Z12" t="str">
            <v>SETEMBRO</v>
          </cell>
          <cell r="AK12" t="str">
            <v xml:space="preserve"> 2.1. Materiais Descartáveis/Materiais de Penso </v>
          </cell>
        </row>
        <row r="13">
          <cell r="B13" t="str">
            <v xml:space="preserve"> 3.2. Material/Gêneros Alimentícios </v>
          </cell>
          <cell r="D13">
            <v>44105</v>
          </cell>
          <cell r="Z13" t="str">
            <v>OUTUBRO</v>
          </cell>
          <cell r="AK13" t="str">
            <v xml:space="preserve"> 2.2. Medicamentos </v>
          </cell>
        </row>
        <row r="14">
          <cell r="B14" t="str">
            <v xml:space="preserve"> 3.3. Material Expediente </v>
          </cell>
          <cell r="D14">
            <v>44136</v>
          </cell>
          <cell r="Z14" t="str">
            <v>NOVEMBRO</v>
          </cell>
          <cell r="AK14" t="str">
            <v xml:space="preserve"> 2.3. Dietas Industrializadas </v>
          </cell>
        </row>
        <row r="15">
          <cell r="B15" t="str">
            <v xml:space="preserve"> 3.4. Combustível </v>
          </cell>
          <cell r="D15">
            <v>44166</v>
          </cell>
          <cell r="Z15" t="str">
            <v>DEZEMBRO</v>
          </cell>
          <cell r="AK15" t="str">
            <v xml:space="preserve"> 2.4. Gases Medicinais </v>
          </cell>
        </row>
        <row r="16">
          <cell r="B16" t="str">
            <v xml:space="preserve">3.5. GLP </v>
          </cell>
          <cell r="D16">
            <v>44197</v>
          </cell>
          <cell r="AK16" t="str">
            <v xml:space="preserve"> 2.5. OPME (Orteses, Próteses e Materiais Especiais) </v>
          </cell>
        </row>
        <row r="17">
          <cell r="B17" t="str">
            <v xml:space="preserve">3.6.1. Manutenção de Bem Imóvel </v>
          </cell>
          <cell r="D17">
            <v>44228</v>
          </cell>
          <cell r="AK17" t="str">
            <v xml:space="preserve"> 2.6. Material de uso odontológico </v>
          </cell>
        </row>
        <row r="18">
          <cell r="B18" t="str">
            <v xml:space="preserve">3.6.2.1. Suprimentos de Informática </v>
          </cell>
          <cell r="D18">
            <v>44256</v>
          </cell>
          <cell r="AK18" t="str">
            <v xml:space="preserve"> 2.7. Material laboratorial </v>
          </cell>
        </row>
        <row r="19">
          <cell r="B19" t="str">
            <v xml:space="preserve">3.6.2.2.1. Lubrificantes Veiculares </v>
          </cell>
          <cell r="D19">
            <v>44287</v>
          </cell>
          <cell r="AK19" t="str">
            <v xml:space="preserve"> 2.8. Outras Despesas com Insumos Assistenciais </v>
          </cell>
        </row>
        <row r="20">
          <cell r="B20" t="str">
            <v xml:space="preserve">3.6.2.2.2. Outros Materiais de Manutenção de Veículos </v>
          </cell>
          <cell r="D20">
            <v>44317</v>
          </cell>
          <cell r="AK20" t="str">
            <v xml:space="preserve"> 3.1. Material de Higienização e Limpeza </v>
          </cell>
        </row>
        <row r="21">
          <cell r="B21" t="str">
            <v xml:space="preserve">3.6.2.3. Equipamento Médico-Hospitalar </v>
          </cell>
          <cell r="D21">
            <v>44348</v>
          </cell>
          <cell r="AK21" t="str">
            <v xml:space="preserve"> 3.2. Material/Gêneros Alimentícios </v>
          </cell>
        </row>
        <row r="22">
          <cell r="B22" t="str">
            <v xml:space="preserve">3.6.2.4. Outros Materiais de Manutenção de Bem Móvel </v>
          </cell>
          <cell r="D22">
            <v>44378</v>
          </cell>
          <cell r="AK22" t="str">
            <v xml:space="preserve"> 3.3. Material Expediente </v>
          </cell>
        </row>
        <row r="23">
          <cell r="B23" t="str">
            <v xml:space="preserve">3.7. Tecidos, Fardamentos e EPI </v>
          </cell>
          <cell r="D23">
            <v>44409</v>
          </cell>
          <cell r="AK23" t="str">
            <v xml:space="preserve"> 3.4. Combustível </v>
          </cell>
        </row>
        <row r="24">
          <cell r="B24" t="str">
            <v xml:space="preserve">3.8. Outras Despesas com Materiais Diversos </v>
          </cell>
          <cell r="D24">
            <v>44440</v>
          </cell>
          <cell r="AK24" t="str">
            <v xml:space="preserve">3.5. GLP </v>
          </cell>
        </row>
        <row r="25">
          <cell r="B25" t="str">
            <v>4.1. Seguros (Imóvel e veículos)</v>
          </cell>
          <cell r="D25">
            <v>44470</v>
          </cell>
          <cell r="AK25" t="str">
            <v xml:space="preserve">3.6.1. Manutenção de Bem Imóvel </v>
          </cell>
        </row>
        <row r="26">
          <cell r="B26" t="str">
            <v>4.2.1. Taxas</v>
          </cell>
          <cell r="D26">
            <v>44501</v>
          </cell>
          <cell r="AK26" t="str">
            <v xml:space="preserve">3.6.2.1. Suprimentos de Informática </v>
          </cell>
        </row>
        <row r="27">
          <cell r="B27" t="str">
            <v>4.2.2. Contribuições</v>
          </cell>
          <cell r="D27">
            <v>44531</v>
          </cell>
          <cell r="AK27" t="str">
            <v xml:space="preserve">3.6.2.2.1. Lubrificantes Veiculares </v>
          </cell>
        </row>
        <row r="28">
          <cell r="B28" t="str">
            <v>4.3.1. Taxa de Manutenção de Conta</v>
          </cell>
          <cell r="D28">
            <v>44562</v>
          </cell>
          <cell r="AK28" t="str">
            <v xml:space="preserve">3.6.2.2.2. Outros Materiais de Manutenção de Veículos </v>
          </cell>
        </row>
        <row r="29">
          <cell r="B29" t="str">
            <v>4.3.2. Tarifas</v>
          </cell>
          <cell r="D29">
            <v>44593</v>
          </cell>
          <cell r="AK29" t="str">
            <v xml:space="preserve">3.6.2.3. Equipamento Médico-Hospitalar </v>
          </cell>
        </row>
        <row r="30">
          <cell r="B30" t="str">
            <v>5.1.1. Telefonia Móvel</v>
          </cell>
          <cell r="D30">
            <v>44621</v>
          </cell>
          <cell r="AK30" t="str">
            <v xml:space="preserve">3.6.2.4. Outros Materiais de Manutenção de Bem Móvel </v>
          </cell>
        </row>
        <row r="31">
          <cell r="B31" t="str">
            <v>5.1.2. Telefonia Fixa/Internet</v>
          </cell>
          <cell r="D31">
            <v>44652</v>
          </cell>
          <cell r="AK31" t="str">
            <v xml:space="preserve">3.7. Tecidos, Fardamentos e EPI </v>
          </cell>
        </row>
        <row r="32">
          <cell r="B32" t="str">
            <v>5.2. Água</v>
          </cell>
          <cell r="D32">
            <v>44682</v>
          </cell>
          <cell r="AK32" t="str">
            <v xml:space="preserve">3.8. Outras Despesas com Materiais Diversos </v>
          </cell>
        </row>
        <row r="33">
          <cell r="B33" t="str">
            <v>5.3. Energia Elétrica</v>
          </cell>
          <cell r="D33">
            <v>44713</v>
          </cell>
          <cell r="AK33" t="str">
            <v>4.1. Seguros (Imóvel e veículos)</v>
          </cell>
        </row>
        <row r="34">
          <cell r="B34" t="str">
            <v>5.4.1. Locação de Imóvel (Pessoa Física)</v>
          </cell>
          <cell r="D34">
            <v>44743</v>
          </cell>
          <cell r="AK34" t="str">
            <v>4.2.1. Taxas</v>
          </cell>
        </row>
        <row r="35">
          <cell r="B35" t="str">
            <v>5.4.2. Locação de Máquinas e Equipamentos (Pessoa Jurídica)</v>
          </cell>
          <cell r="D35">
            <v>44774</v>
          </cell>
          <cell r="AK35" t="str">
            <v>4.2.2. Contribuições</v>
          </cell>
        </row>
        <row r="36">
          <cell r="B36" t="str">
            <v>5.4.3. Locação de Equipamentos Médico-Hospitalares (Pessoa Jurídica)</v>
          </cell>
          <cell r="D36">
            <v>44805</v>
          </cell>
          <cell r="AK36" t="str">
            <v>4.3.1. Taxa de Manutenção de Conta</v>
          </cell>
        </row>
        <row r="37">
          <cell r="B37" t="str">
            <v>5.4.4. Locação de Veículos Automotores (Pessoa Jurídica) (Exceto Ambulância)</v>
          </cell>
          <cell r="D37">
            <v>44835</v>
          </cell>
          <cell r="AK37" t="str">
            <v>4.3.2. Tarifas</v>
          </cell>
        </row>
        <row r="38">
          <cell r="B38" t="str">
            <v>5.5. Serviço Gráficos, de Encadernação e de Emolduração</v>
          </cell>
          <cell r="D38">
            <v>44866</v>
          </cell>
          <cell r="AK38" t="str">
            <v>5.1.1. Telefonia Móvel</v>
          </cell>
        </row>
        <row r="39">
          <cell r="B39" t="str">
            <v>5.6. Serviços Judiciais e Cartoriais</v>
          </cell>
          <cell r="D39">
            <v>44896</v>
          </cell>
          <cell r="AK39" t="str">
            <v>5.1.2. Telefonia Fixa/Internet</v>
          </cell>
        </row>
        <row r="40">
          <cell r="B40" t="str">
            <v>5.7.1. Outras Despesas Gerais (Pessoa Física)</v>
          </cell>
          <cell r="D40">
            <v>44927</v>
          </cell>
          <cell r="AK40" t="str">
            <v>5.2. Água</v>
          </cell>
        </row>
        <row r="41">
          <cell r="B41" t="str">
            <v>5.7.2. Outras Despesas Gerais (Pessoa Juridica)</v>
          </cell>
          <cell r="D41">
            <v>44958</v>
          </cell>
          <cell r="AK41" t="str">
            <v>5.3. Energia Elétrica</v>
          </cell>
        </row>
        <row r="42">
          <cell r="B42" t="str">
            <v>6.1.1.1. Médicos</v>
          </cell>
          <cell r="D42">
            <v>44986</v>
          </cell>
          <cell r="AK42" t="str">
            <v>5.4.1. Locação de Imóvel (Pessoa Física)</v>
          </cell>
        </row>
        <row r="43">
          <cell r="B43" t="str">
            <v>6.1.1.2. Outros profissionais de saúde</v>
          </cell>
          <cell r="D43">
            <v>45017</v>
          </cell>
          <cell r="AK43" t="str">
            <v>5.4.2. Locação de Máquinas e Equipamentos (Pessoa Jurídica)</v>
          </cell>
        </row>
        <row r="44">
          <cell r="B44" t="str">
            <v>6.1.1.3. Laboratório</v>
          </cell>
          <cell r="D44">
            <v>45047</v>
          </cell>
          <cell r="AK44" t="str">
            <v>5.4.3. Locação de Equipamentos Médico-Hospitalares (Pessoa Jurídica)</v>
          </cell>
        </row>
        <row r="45">
          <cell r="B45" t="str">
            <v>6.1.1.4. Alimentação/Dietas</v>
          </cell>
          <cell r="D45">
            <v>45078</v>
          </cell>
          <cell r="AK45" t="str">
            <v>5.4.4. Locação de Veículos Automotores (Pessoa Jurídica) (Exceto Ambulância)</v>
          </cell>
        </row>
        <row r="46">
          <cell r="B46" t="str">
            <v>6.1.1.5. Locação de Ambulâncias</v>
          </cell>
          <cell r="D46">
            <v>45108</v>
          </cell>
          <cell r="AK46" t="str">
            <v>5.5. Serviço Gráficos, de Encadernação e de Emolduração</v>
          </cell>
        </row>
        <row r="47">
          <cell r="B47" t="str">
            <v>6.1.1.6. Outras Pessoas Jurídicas</v>
          </cell>
          <cell r="D47">
            <v>45139</v>
          </cell>
          <cell r="AK47" t="str">
            <v>5.6. Serviços Judiciais e Cartoriais</v>
          </cell>
        </row>
        <row r="48">
          <cell r="B48" t="str">
            <v>6.1.2.1. Médicos</v>
          </cell>
          <cell r="D48">
            <v>45170</v>
          </cell>
          <cell r="AK48" t="str">
            <v>5.7.1. Outras Despesas Gerais (Pessoa Física)</v>
          </cell>
        </row>
        <row r="49">
          <cell r="B49" t="str">
            <v>6.1.2.2. Outros profissionais de saúde</v>
          </cell>
          <cell r="D49">
            <v>45200</v>
          </cell>
          <cell r="AK49" t="str">
            <v>5.7.2. Outras Despesas Gerais (Pessoa Juridica)</v>
          </cell>
        </row>
        <row r="50">
          <cell r="B50" t="str">
            <v>6.1.2.3. Farmacêutico</v>
          </cell>
          <cell r="D50">
            <v>45231</v>
          </cell>
          <cell r="AK50" t="str">
            <v>6.1.1.1. Médicos</v>
          </cell>
        </row>
        <row r="51">
          <cell r="B51" t="str">
            <v>6.1.3.1. Médicos</v>
          </cell>
          <cell r="D51">
            <v>45261</v>
          </cell>
          <cell r="AK51" t="str">
            <v>6.1.1.2. Outros profissionais de saúde</v>
          </cell>
        </row>
        <row r="52">
          <cell r="B52" t="str">
            <v>6.1.3.2. Outros profissionais de saúde</v>
          </cell>
          <cell r="D52">
            <v>45292</v>
          </cell>
          <cell r="AK52" t="str">
            <v>6.1.1.3. Laboratório</v>
          </cell>
        </row>
        <row r="53">
          <cell r="B53" t="str">
            <v>6.2.1. Pessoa Jurídica</v>
          </cell>
          <cell r="D53">
            <v>45323</v>
          </cell>
          <cell r="AK53" t="str">
            <v>6.1.1.4. Alimentação/Dietas</v>
          </cell>
        </row>
        <row r="54">
          <cell r="B54" t="str">
            <v>6.2.2. Pessoa Física</v>
          </cell>
          <cell r="D54">
            <v>45352</v>
          </cell>
          <cell r="AK54" t="str">
            <v>6.1.1.5. Locação de Ambulâncias</v>
          </cell>
        </row>
        <row r="55">
          <cell r="B55" t="str">
            <v>6.2.3. Cooperativas</v>
          </cell>
          <cell r="D55">
            <v>45383</v>
          </cell>
          <cell r="AK55" t="str">
            <v>6.1.1.6. Outras Pessoas Jurídicas</v>
          </cell>
        </row>
        <row r="56">
          <cell r="B56" t="str">
            <v>6.3.1.1.1. Lavanderia</v>
          </cell>
          <cell r="D56">
            <v>45413</v>
          </cell>
          <cell r="AK56" t="str">
            <v>6.1.2.1. Médicos</v>
          </cell>
        </row>
        <row r="57">
          <cell r="B57" t="str">
            <v>6.3.1.1.2.Serviços de Cozinha e Copeira</v>
          </cell>
          <cell r="D57">
            <v>45444</v>
          </cell>
          <cell r="AK57" t="str">
            <v>6.1.2.2. Outros profissionais de saúde</v>
          </cell>
        </row>
        <row r="58">
          <cell r="B58" t="str">
            <v>6.3.1.1.3. Outros Serviços Domésticos</v>
          </cell>
          <cell r="D58">
            <v>45474</v>
          </cell>
          <cell r="AK58" t="str">
            <v>6.1.2.3. Farmacêutico</v>
          </cell>
        </row>
        <row r="59">
          <cell r="B59" t="str">
            <v>6.3.1.2. Coleta de Lixo Hospitalar</v>
          </cell>
          <cell r="D59">
            <v>45505</v>
          </cell>
          <cell r="AK59" t="str">
            <v>6.1.3.1. Médicos</v>
          </cell>
        </row>
        <row r="60">
          <cell r="B60" t="str">
            <v>6.3.1.3. Manutenção/Aluguel/Uso de Sistemas ou Softwares</v>
          </cell>
          <cell r="D60">
            <v>45536</v>
          </cell>
          <cell r="AK60" t="str">
            <v>6.1.3.2. Outros profissionais de saúde</v>
          </cell>
        </row>
        <row r="61">
          <cell r="B61" t="str">
            <v>6.3.1.4. Vigilância</v>
          </cell>
          <cell r="D61">
            <v>45566</v>
          </cell>
          <cell r="AK61" t="str">
            <v>6.2.1. Pessoa Jurídica</v>
          </cell>
        </row>
        <row r="62">
          <cell r="B62" t="str">
            <v>6.3.1.5. Consultorias e Treinamentos</v>
          </cell>
          <cell r="D62">
            <v>45597</v>
          </cell>
          <cell r="AK62" t="str">
            <v>6.2.2. Pessoa Física</v>
          </cell>
        </row>
        <row r="63">
          <cell r="B63" t="str">
            <v>6.3.1.6. Serviços Técnicos Profissionais</v>
          </cell>
          <cell r="D63">
            <v>45627</v>
          </cell>
          <cell r="AK63" t="str">
            <v>6.2.3. Cooperativas</v>
          </cell>
        </row>
        <row r="64">
          <cell r="B64" t="str">
            <v>6.3.1.7. Dedetização</v>
          </cell>
          <cell r="D64">
            <v>45658</v>
          </cell>
          <cell r="AK64" t="str">
            <v>6.3.1.1.1. Lavanderia</v>
          </cell>
        </row>
        <row r="65">
          <cell r="B65" t="str">
            <v>6.3.1.8. Limpeza</v>
          </cell>
          <cell r="D65">
            <v>45689</v>
          </cell>
          <cell r="AK65" t="str">
            <v>6.3.1.1.2.Serviços de Cozinha e Copeira</v>
          </cell>
        </row>
        <row r="66">
          <cell r="B66" t="str">
            <v>6.3.1.9. Outras Pessoas Jurídicas</v>
          </cell>
          <cell r="D66">
            <v>45717</v>
          </cell>
          <cell r="AK66" t="str">
            <v>6.3.1.1.3. Outros Serviços Domésticos</v>
          </cell>
        </row>
        <row r="67">
          <cell r="B67" t="str">
            <v>6.3.2.1. Técnico Profissional (Nível Superior)</v>
          </cell>
          <cell r="D67">
            <v>45748</v>
          </cell>
          <cell r="AK67" t="str">
            <v>6.3.1.2. Coleta de Lixo Hospitalar</v>
          </cell>
        </row>
        <row r="68">
          <cell r="B68" t="str">
            <v>6.3.2.2. Apoio Administrativo, Técnico e Operacional</v>
          </cell>
          <cell r="D68">
            <v>45778</v>
          </cell>
          <cell r="AK68" t="str">
            <v>6.3.1.3. Manutenção/Aluguel/Uso de Sistemas ou Softwares</v>
          </cell>
        </row>
        <row r="69">
          <cell r="B69" t="str">
            <v>6.3.2.3. Outros Serviços</v>
          </cell>
          <cell r="D69">
            <v>45809</v>
          </cell>
          <cell r="AK69" t="str">
            <v>6.3.1.4. Vigilância</v>
          </cell>
        </row>
        <row r="70">
          <cell r="B70" t="str">
            <v>7.1.1.1. Equipamentos Médico-Hospitalar</v>
          </cell>
          <cell r="D70">
            <v>45839</v>
          </cell>
          <cell r="AK70" t="str">
            <v>6.3.1.5. Consultorias e Treinamentos</v>
          </cell>
        </row>
        <row r="71">
          <cell r="B71" t="str">
            <v>7.1.1.2. Equipamentos de Informática</v>
          </cell>
          <cell r="D71">
            <v>45870</v>
          </cell>
          <cell r="AK71" t="str">
            <v>6.3.1.6. Serviços Técnicos Profissionais</v>
          </cell>
        </row>
        <row r="72">
          <cell r="B72" t="str">
            <v>7.1.1.3. Outros Reparos e Manutenção de Equipamentos</v>
          </cell>
          <cell r="D72">
            <v>45901</v>
          </cell>
          <cell r="AK72" t="str">
            <v>6.3.1.7. Dedetização</v>
          </cell>
        </row>
        <row r="73">
          <cell r="B73" t="str">
            <v>7.1.2. Reparo e Manutenção de Bens Móveis de Outras Naturezas</v>
          </cell>
          <cell r="D73">
            <v>45931</v>
          </cell>
          <cell r="AK73" t="str">
            <v>6.3.1.8. Limpeza</v>
          </cell>
        </row>
        <row r="74">
          <cell r="B74" t="str">
            <v>7.1.3. Reparo e Manutenção de Bens Imóveis</v>
          </cell>
          <cell r="D74">
            <v>45962</v>
          </cell>
          <cell r="AK74" t="str">
            <v>6.3.1.9. Outras Pessoas Jurídicas</v>
          </cell>
        </row>
        <row r="75">
          <cell r="B75" t="str">
            <v>7.2.1.1. Equipamentos Médico-Hospitalar</v>
          </cell>
          <cell r="D75">
            <v>45992</v>
          </cell>
          <cell r="AK75" t="str">
            <v>6.3.2.1. Técnico Profissional (Nível Superior)</v>
          </cell>
        </row>
        <row r="76">
          <cell r="B76" t="str">
            <v>7.2.1.2. Equipamentos de Informática</v>
          </cell>
          <cell r="AK76" t="str">
            <v>6.3.2.2. Apoio Administrativo, Técnico e Operacional</v>
          </cell>
        </row>
        <row r="77">
          <cell r="B77" t="str">
            <v>7.2.1.3. Engenharia Clínica</v>
          </cell>
          <cell r="AK77" t="str">
            <v>6.3.2.3. Outros Serviços</v>
          </cell>
        </row>
        <row r="78">
          <cell r="B78" t="str">
            <v>7.2.1.4. Outros Reparos e Manutenção de Máquinas e Equipamentos</v>
          </cell>
          <cell r="AK78" t="str">
            <v>7.1.1.1. Equipamentos Médico-Hospitalar</v>
          </cell>
        </row>
        <row r="79">
          <cell r="B79" t="str">
            <v>7.2.2. Reparo e Manutenção de Bens Imóveis</v>
          </cell>
          <cell r="AK79" t="str">
            <v>7.1.1.2. Equipamentos de Informática</v>
          </cell>
        </row>
        <row r="80">
          <cell r="B80" t="str">
            <v>7.2.3. Reparo e Manutenção de Veículos</v>
          </cell>
          <cell r="AK80" t="str">
            <v>7.1.1.3. Outros Reparos e Manutenção de Equipamentos</v>
          </cell>
        </row>
        <row r="81">
          <cell r="B81" t="str">
            <v>7.2.4. Reparo e Manutenção de Bens Móveis de Outras Naturezas</v>
          </cell>
          <cell r="AK81" t="str">
            <v>7.1.2. Reparo e Manutenção de Bens Móveis de Outras Naturezas</v>
          </cell>
        </row>
        <row r="82">
          <cell r="B82" t="str">
            <v>8.1. Equipamentos</v>
          </cell>
          <cell r="AK82" t="str">
            <v>7.1.3. Reparo e Manutenção de Bens Imóveis</v>
          </cell>
        </row>
        <row r="83">
          <cell r="B83" t="str">
            <v>8.2. Móveis e Utensílios</v>
          </cell>
          <cell r="AK83" t="str">
            <v>7.2.1.1. Equipamentos Médico-Hospitalar</v>
          </cell>
        </row>
        <row r="84">
          <cell r="B84" t="str">
            <v>8.3. Obras e Construções</v>
          </cell>
          <cell r="AK84" t="str">
            <v>7.2.1.2. Equipamentos de Informática</v>
          </cell>
        </row>
        <row r="85">
          <cell r="B85" t="str">
            <v>8.4. Outras despesas Investimentos</v>
          </cell>
          <cell r="AK85" t="str">
            <v>7.2.1.3. Engenharia Clínica</v>
          </cell>
        </row>
        <row r="86">
          <cell r="B86" t="str">
            <v>9.1 EQUIPAMENTOS</v>
          </cell>
          <cell r="AK86" t="str">
            <v>7.2.1.4. Outros Reparos e Manutenção de Máquinas e Equipamentos</v>
          </cell>
        </row>
        <row r="87">
          <cell r="B87" t="str">
            <v>9.2 MÓVEIS E UTENSÍLIOS</v>
          </cell>
          <cell r="AK87" t="str">
            <v>7.2.2. Reparo e Manutenção de Bens Imóveis</v>
          </cell>
        </row>
        <row r="88">
          <cell r="B88" t="str">
            <v>9.3 OBRAS E CONSTRUÇÕES</v>
          </cell>
          <cell r="AK88" t="str">
            <v>7.2.3. Reparo e Manutenção de Veículos</v>
          </cell>
        </row>
        <row r="89">
          <cell r="B89" t="str">
            <v>9.4 VEÍCULOS</v>
          </cell>
          <cell r="AK89" t="str">
            <v>7.2.4. Reparo e Manutenção de Bens Móveis de Outras Naturezas</v>
          </cell>
        </row>
        <row r="90">
          <cell r="B90" t="str">
            <v>9.5 OUTRAS DESPESAS COM INVESTIMENTOS</v>
          </cell>
          <cell r="AK90" t="str">
            <v>8.1. Equipamentos</v>
          </cell>
        </row>
        <row r="91">
          <cell r="B91" t="str">
            <v>10. Despesas com Ensino e Pesquisa</v>
          </cell>
          <cell r="AK91" t="str">
            <v>8.2. Móveis e Utensílios</v>
          </cell>
        </row>
        <row r="92">
          <cell r="B92" t="str">
            <v>11. Despesa(s) de Competência(s) Anterior(es)</v>
          </cell>
          <cell r="AK92" t="str">
            <v>8.3. Obras e Construções</v>
          </cell>
        </row>
        <row r="93">
          <cell r="B93" t="str">
            <v>11.2.1. Materiais Descartáveis/Materiais de Penso</v>
          </cell>
          <cell r="AK93" t="str">
            <v>8.4. Outras despesas Investimentos</v>
          </cell>
        </row>
        <row r="94">
          <cell r="B94" t="str">
            <v>11.2.2. Medicamentos</v>
          </cell>
          <cell r="AK94" t="str">
            <v>9.1 EQUIPAMENTOS</v>
          </cell>
        </row>
        <row r="95">
          <cell r="B95" t="str">
            <v>11.2.3. Dietas Industrializadas</v>
          </cell>
          <cell r="AK95" t="str">
            <v>9.2 MÓVEIS E UTENSÍLIOS</v>
          </cell>
        </row>
        <row r="96">
          <cell r="B96" t="str">
            <v>11.2.4. Gases Medicinais</v>
          </cell>
          <cell r="AK96" t="str">
            <v>9.3 OBRAS E CONSTRUÇÕES</v>
          </cell>
        </row>
        <row r="97">
          <cell r="B97" t="str">
            <v>11.2.5. OPME (Orteses, Próteses e Materiais Especiais)</v>
          </cell>
          <cell r="AK97" t="str">
            <v>9.4 VEÍCULOS</v>
          </cell>
        </row>
        <row r="98">
          <cell r="B98" t="str">
            <v>11.2.6. Material de uso odontológico</v>
          </cell>
          <cell r="AK98" t="str">
            <v>9.5 OUTRAS DESPESAS COM INVESTIMENTOS</v>
          </cell>
        </row>
        <row r="99">
          <cell r="B99" t="str">
            <v>11.2.7. Material laboratorial</v>
          </cell>
          <cell r="AK99" t="str">
            <v>10. Despesas com Ensino e Pesquisa</v>
          </cell>
        </row>
        <row r="100">
          <cell r="B100" t="str">
            <v>11.2.8. Outras Despesas com Insumos Assistenciais</v>
          </cell>
          <cell r="AK100" t="str">
            <v>11. Despesa(s) de Competência(s) Anterior(es)</v>
          </cell>
        </row>
        <row r="101">
          <cell r="B101" t="str">
            <v>11.3.1. Material de Higienização e Limpeza</v>
          </cell>
          <cell r="AK101" t="str">
            <v>11.2.1. Materiais Descartáveis/Materiais de Penso</v>
          </cell>
        </row>
        <row r="102">
          <cell r="B102" t="str">
            <v>11.3.2. Material/Gêneros Alimentícios</v>
          </cell>
          <cell r="AK102" t="str">
            <v>11.2.2. Medicamentos</v>
          </cell>
        </row>
        <row r="103">
          <cell r="B103" t="str">
            <v>11.3.3. Material Expediente</v>
          </cell>
          <cell r="AK103" t="str">
            <v>11.2.3. Dietas Industrializadas</v>
          </cell>
        </row>
        <row r="104">
          <cell r="B104" t="str">
            <v>11.3.4. Combustível</v>
          </cell>
          <cell r="AK104" t="str">
            <v>11.2.4. Gases Medicinais</v>
          </cell>
        </row>
        <row r="105">
          <cell r="B105" t="str">
            <v>11.3.5. GLP</v>
          </cell>
          <cell r="AK105" t="str">
            <v>11.2.5. OPME (Orteses, Próteses e Materiais Especiais)</v>
          </cell>
        </row>
        <row r="106">
          <cell r="B106" t="str">
            <v>11.3.6.1. Manurtenção de Bem Imóvel</v>
          </cell>
          <cell r="AK106" t="str">
            <v>11.2.6. Material de uso odontológico</v>
          </cell>
        </row>
        <row r="107">
          <cell r="B107" t="str">
            <v>11.3.6.2.1. Equipamentos de Informática</v>
          </cell>
          <cell r="AK107" t="str">
            <v>11.2.7. Material laboratorial</v>
          </cell>
        </row>
        <row r="108">
          <cell r="B108" t="str">
            <v>11.3.6.2.2.1. Lubrificantes Veiculares</v>
          </cell>
          <cell r="AK108" t="str">
            <v>11.2.8. Outras Despesas com Insumos Assistenciais</v>
          </cell>
        </row>
        <row r="109">
          <cell r="B109" t="str">
            <v>11.3.6.2.2.2. Outros Materiais de Manutenção de Veículos</v>
          </cell>
          <cell r="AK109" t="str">
            <v>11.3.1. Material de Higienização e Limpeza</v>
          </cell>
        </row>
        <row r="110">
          <cell r="B110" t="str">
            <v>11.3.6.2.3. Equipamento Médico-Hospitalar</v>
          </cell>
          <cell r="AK110" t="str">
            <v>11.3.2. Material/Gêneros Alimentícios</v>
          </cell>
        </row>
        <row r="111">
          <cell r="B111" t="str">
            <v>11.3.6.2.4. Outros materiais de Manutenção de Bem Móvel</v>
          </cell>
          <cell r="AK111" t="str">
            <v>11.3.3. Material Expediente</v>
          </cell>
        </row>
        <row r="112">
          <cell r="B112" t="str">
            <v>11.3.7. Tecidos, Fardamentos e EPI</v>
          </cell>
          <cell r="AK112" t="str">
            <v>11.3.4. Combustível</v>
          </cell>
        </row>
        <row r="113">
          <cell r="B113" t="str">
            <v>11.3.8. Outras Despesas com Materiais Diversos</v>
          </cell>
          <cell r="AK113" t="str">
            <v>11.3.5. GLP</v>
          </cell>
        </row>
        <row r="114">
          <cell r="B114" t="str">
            <v>11.4.1. Seguros (Imóvel e veículos)</v>
          </cell>
          <cell r="AK114" t="str">
            <v>11.3.6.1. Manurtenção de Bem Imóvel</v>
          </cell>
        </row>
        <row r="115">
          <cell r="B115" t="str">
            <v>11.4.2.1. Taxas</v>
          </cell>
          <cell r="AK115" t="str">
            <v>11.3.6.2.1. Equipamentos de Informática</v>
          </cell>
        </row>
        <row r="116">
          <cell r="B116" t="str">
            <v>11.4.2.2. Contribuições</v>
          </cell>
          <cell r="AK116" t="str">
            <v>11.3.6.2.2.1. Lubrificantes Veiculares</v>
          </cell>
        </row>
        <row r="117">
          <cell r="B117" t="str">
            <v>11.4.3.1. Taxa de Manutenção de Conta</v>
          </cell>
          <cell r="AK117" t="str">
            <v>11.3.6.2.2.2. Outros Materiais de Manutenção de Veículos</v>
          </cell>
        </row>
        <row r="118">
          <cell r="B118" t="str">
            <v>11.4.3.2. Tarifas</v>
          </cell>
          <cell r="AK118" t="str">
            <v>11.3.6.2.3. Equipamento Médico-Hospitalar</v>
          </cell>
        </row>
        <row r="119">
          <cell r="B119" t="str">
            <v>11.5.1.1. Telefonia Móvel</v>
          </cell>
          <cell r="AK119" t="str">
            <v>11.3.6.2.4. Outros materiais de Manutenção de Bem Móvel</v>
          </cell>
        </row>
        <row r="120">
          <cell r="B120" t="str">
            <v>11.5.1.2. Telefonia Fixa/Internet</v>
          </cell>
          <cell r="AK120" t="str">
            <v>11.3.7. Tecidos, Fardamentos e EPI</v>
          </cell>
        </row>
        <row r="121">
          <cell r="B121" t="str">
            <v>11.5.2. Água</v>
          </cell>
          <cell r="AK121" t="str">
            <v>11.3.8. Outras Despesas com Materiais Diversos</v>
          </cell>
        </row>
        <row r="122">
          <cell r="B122" t="str">
            <v>11.5.3. Energia Elétrica</v>
          </cell>
          <cell r="AK122" t="str">
            <v>11.4.1. Seguros (Imóvel e veículos)</v>
          </cell>
        </row>
        <row r="123">
          <cell r="B123" t="str">
            <v>11.5.4.1. Locação de Imóvel (Pessoa Física)</v>
          </cell>
          <cell r="AK123" t="str">
            <v>11.4.2.1. Taxas</v>
          </cell>
        </row>
        <row r="124">
          <cell r="B124" t="str">
            <v>11.5.4.2. Locação de Máquinas e Equipamentos (Pessoa Jurídica)</v>
          </cell>
          <cell r="AK124" t="str">
            <v>11.4.2.2. Contribuições</v>
          </cell>
        </row>
        <row r="125">
          <cell r="B125" t="str">
            <v>11.5.4.3. Locação de Equipamentos Médico-Hospitalares (Pessoa Jurídica)</v>
          </cell>
          <cell r="AK125" t="str">
            <v>11.4.3.1. Taxa de Manutenção de Conta</v>
          </cell>
        </row>
        <row r="126">
          <cell r="B126" t="str">
            <v>11.5.4.4. Locação de Veículos Automotores (Pessoa Jurídica) (Exceto Ambulância)</v>
          </cell>
          <cell r="AK126" t="str">
            <v>11.4.3.2. Tarifas</v>
          </cell>
        </row>
        <row r="127">
          <cell r="B127" t="str">
            <v>11.5.5. Serviço Gráficos, de Encadernação e de Emolduração</v>
          </cell>
          <cell r="AK127" t="str">
            <v>11.5.1.1. Telefonia Móvel</v>
          </cell>
        </row>
        <row r="128">
          <cell r="B128" t="str">
            <v>11.5.6. Serviços Judiciais e Cartoriais</v>
          </cell>
          <cell r="AK128" t="str">
            <v>11.5.1.2. Telefonia Fixa/Internet</v>
          </cell>
        </row>
        <row r="129">
          <cell r="B129" t="str">
            <v>11.5.7.1. Outras Despesas Gerais (Pessoa Física)</v>
          </cell>
          <cell r="AK129" t="str">
            <v>11.5.2. Água</v>
          </cell>
        </row>
        <row r="130">
          <cell r="B130" t="str">
            <v>11.5.7.2. Outras Despesas Gerais (Pessoa Juridica)</v>
          </cell>
          <cell r="AK130" t="str">
            <v>11.5.3. Energia Elétrica</v>
          </cell>
        </row>
        <row r="131">
          <cell r="B131" t="str">
            <v>11.6.1.1.1. Médicos</v>
          </cell>
          <cell r="AK131" t="str">
            <v>11.5.4.1. Locação de Imóvel (Pessoa Física)</v>
          </cell>
        </row>
        <row r="132">
          <cell r="B132" t="str">
            <v>11.6.1.1.2. Outros profissionais de saúde</v>
          </cell>
          <cell r="AK132" t="str">
            <v>11.5.4.2. Locação de Máquinas e Equipamentos (Pessoa Jurídica)</v>
          </cell>
        </row>
        <row r="133">
          <cell r="B133" t="str">
            <v>11.6.1.1.3. Laboratório</v>
          </cell>
          <cell r="AK133" t="str">
            <v>11.5.4.3. Locação de Equipamentos Médico-Hospitalares (Pessoa Jurídica)</v>
          </cell>
        </row>
        <row r="134">
          <cell r="B134" t="str">
            <v>11.6.1.1.4. Alimentação/Dietas</v>
          </cell>
          <cell r="AK134" t="str">
            <v>11.5.4.4. Locação de Veículos Automotores (Pessoa Jurídica) (Exceto Ambulância)</v>
          </cell>
        </row>
        <row r="135">
          <cell r="B135" t="str">
            <v>11.6.1.1.5. Locação de Ambulâncias</v>
          </cell>
          <cell r="AK135" t="str">
            <v>11.5.5. Serviço Gráficos, de Encadernação e de Emolduração</v>
          </cell>
        </row>
        <row r="136">
          <cell r="B136" t="str">
            <v>11.6.1.1.6. Outras Pessoas Jurídicas</v>
          </cell>
          <cell r="AK136" t="str">
            <v>11.5.6. Serviços Judiciais e Cartoriais</v>
          </cell>
        </row>
        <row r="137">
          <cell r="B137" t="str">
            <v>11.6.1.2.1. Médicos</v>
          </cell>
          <cell r="AK137" t="str">
            <v>11.5.7.1. Outras Despesas Gerais (Pessoa Física)</v>
          </cell>
        </row>
        <row r="138">
          <cell r="B138" t="str">
            <v>11.6.1.2.2. Outros profissionais de saúde</v>
          </cell>
          <cell r="AK138" t="str">
            <v>11.5.7.2. Outras Despesas Gerais (Pessoa Juridica)</v>
          </cell>
        </row>
        <row r="139">
          <cell r="B139" t="str">
            <v>11.6.1.2.3. Farmacêutico</v>
          </cell>
          <cell r="AK139" t="str">
            <v>11.6.1.1.1. Médicos</v>
          </cell>
        </row>
        <row r="140">
          <cell r="B140" t="str">
            <v>11.6.1.3.1. Médicos</v>
          </cell>
          <cell r="AK140" t="str">
            <v>11.6.1.1.2. Outros profissionais de saúde</v>
          </cell>
        </row>
        <row r="141">
          <cell r="B141" t="str">
            <v>11.6.1.3.2. Outros profissionais de saúde</v>
          </cell>
          <cell r="AK141" t="str">
            <v>11.6.1.1.3. Laboratório</v>
          </cell>
        </row>
        <row r="142">
          <cell r="B142" t="str">
            <v>11.6.2.1. Pessoa Jurídica</v>
          </cell>
          <cell r="AK142" t="str">
            <v>11.6.1.1.4. Alimentação/Dietas</v>
          </cell>
        </row>
        <row r="143">
          <cell r="B143" t="str">
            <v>11.6.2.2. Pessoa Física</v>
          </cell>
          <cell r="AK143" t="str">
            <v>11.6.1.1.5. Locação de Ambulâncias</v>
          </cell>
        </row>
        <row r="144">
          <cell r="B144" t="str">
            <v>11.6.2.3. Cooperativas</v>
          </cell>
          <cell r="AK144" t="str">
            <v>11.6.1.1.6. Outras Pessoas Jurídicas</v>
          </cell>
        </row>
        <row r="145">
          <cell r="B145" t="str">
            <v>11.6.3.1.1.1. Lavanderia</v>
          </cell>
          <cell r="AK145" t="str">
            <v>11.6.1.2.1. Médicos</v>
          </cell>
        </row>
        <row r="146">
          <cell r="B146" t="str">
            <v>11.6.3.1.1.2.Serviços de Cozinha e Copeira</v>
          </cell>
          <cell r="AK146" t="str">
            <v>11.6.1.2.2. Outros profissionais de saúde</v>
          </cell>
        </row>
        <row r="147">
          <cell r="B147" t="str">
            <v>11.6.3.1.1.3. Outros Serviços Domésticos</v>
          </cell>
          <cell r="AK147" t="str">
            <v>11.6.1.2.3. Farmacêutico</v>
          </cell>
        </row>
        <row r="148">
          <cell r="B148" t="str">
            <v>11.6.3.1.2. Coleta de Lixo Hospitalar</v>
          </cell>
          <cell r="AK148" t="str">
            <v>11.6.1.3.1. Médicos</v>
          </cell>
        </row>
        <row r="149">
          <cell r="B149" t="str">
            <v>11.6.3.1.3. Manutenção/Aluguel/Uso de Sistemas ou Softwares</v>
          </cell>
          <cell r="AK149" t="str">
            <v>11.6.1.3.2. Outros profissionais de saúde</v>
          </cell>
        </row>
        <row r="150">
          <cell r="B150" t="str">
            <v>11.6.3.1.4. Vigilância</v>
          </cell>
          <cell r="AK150" t="str">
            <v>11.6.2.1. Pessoa Jurídica</v>
          </cell>
        </row>
        <row r="151">
          <cell r="B151" t="str">
            <v>11.6.3.1.5. Consultorias e Treinamentos</v>
          </cell>
          <cell r="AK151" t="str">
            <v>11.6.2.2. Pessoa Física</v>
          </cell>
        </row>
        <row r="152">
          <cell r="B152" t="str">
            <v>11.6.3.1.6. Serviços Técnicos Profissionais</v>
          </cell>
          <cell r="AK152" t="str">
            <v>11.6.2.3. Cooperativas</v>
          </cell>
        </row>
        <row r="153">
          <cell r="B153" t="str">
            <v>11.6.3.1.7. Dedetização</v>
          </cell>
          <cell r="AK153" t="str">
            <v>11.6.3.1.1.1. Lavanderia</v>
          </cell>
        </row>
        <row r="154">
          <cell r="B154" t="str">
            <v>11.6.3.1.8. Limpeza</v>
          </cell>
          <cell r="AK154" t="str">
            <v>11.6.3.1.1.2.Serviços de Cozinha e Copeira</v>
          </cell>
        </row>
        <row r="155">
          <cell r="B155" t="str">
            <v>11.6.3.1.9. Outras Pessoas Jurídicas</v>
          </cell>
          <cell r="AK155" t="str">
            <v>11.6.3.1.1.3. Outros Serviços Domésticos</v>
          </cell>
        </row>
        <row r="156">
          <cell r="B156" t="str">
            <v>11.6.3.2.1. Técnico Profissional (Nível Superior)</v>
          </cell>
          <cell r="AK156" t="str">
            <v>11.6.3.1.2. Coleta de Lixo Hospitalar</v>
          </cell>
        </row>
        <row r="157">
          <cell r="B157" t="str">
            <v>11.6.3.2.2. Tecnico Operacional (Nível Médio / Elementar)</v>
          </cell>
          <cell r="AK157" t="str">
            <v>11.6.3.1.3. Manutenção/Aluguel/Uso de Sistemas ou Softwares</v>
          </cell>
        </row>
        <row r="158">
          <cell r="B158" t="str">
            <v>11.6.3.2.3. Outros Serviços</v>
          </cell>
          <cell r="AK158" t="str">
            <v>11.6.3.1.4. Vigilância</v>
          </cell>
        </row>
        <row r="159">
          <cell r="B159" t="str">
            <v>11.7.1.1.1. Equipamentos Médico-Hospitalar</v>
          </cell>
          <cell r="AK159" t="str">
            <v>11.6.3.1.5. Consultorias e Treinamentos</v>
          </cell>
        </row>
        <row r="160">
          <cell r="B160" t="str">
            <v>11.7.1.1.2. Equipamentos de Informática</v>
          </cell>
          <cell r="AK160" t="str">
            <v>11.6.3.1.6. Serviços Técnicos Profissionais</v>
          </cell>
        </row>
        <row r="161">
          <cell r="B161" t="str">
            <v>11.7.1.1.3. Outros</v>
          </cell>
          <cell r="AK161" t="str">
            <v>11.6.3.1.7. Dedetização</v>
          </cell>
        </row>
        <row r="162">
          <cell r="B162" t="str">
            <v>11.7.1.2. Reparo e Manutenção de Bens Móveis de Outras Naturezas</v>
          </cell>
          <cell r="AK162" t="str">
            <v>11.6.3.1.8. Limpeza</v>
          </cell>
        </row>
        <row r="163">
          <cell r="B163" t="str">
            <v>11.7.1.3. Reparo e Manutenção de Bens Imóveis</v>
          </cell>
          <cell r="AK163" t="str">
            <v>11.6.3.1.9. Outras Pessoas Jurídicas</v>
          </cell>
        </row>
        <row r="164">
          <cell r="B164" t="str">
            <v>11.7.2.1.1. Equipamentos Médico-Hospitalar</v>
          </cell>
          <cell r="AK164" t="str">
            <v>11.6.3.2.1. Técnico Profissional (Nível Superior)</v>
          </cell>
        </row>
        <row r="165">
          <cell r="B165" t="str">
            <v>11.7.2.1.2. Equipamentos de Informática</v>
          </cell>
          <cell r="AK165" t="str">
            <v>11.6.3.2.2. Tecnico Operacional (Nível Médio / Elementar)</v>
          </cell>
        </row>
        <row r="166">
          <cell r="B166" t="str">
            <v>11.7.2.1.3. Engenharia Clínica</v>
          </cell>
          <cell r="AK166" t="str">
            <v>11.6.3.2.3. Outros Serviços</v>
          </cell>
        </row>
        <row r="167">
          <cell r="B167" t="str">
            <v>11.7.2.1.4. Outros Reparos e Manutenção de Máquinas e Equipamentos</v>
          </cell>
          <cell r="AK167" t="str">
            <v>11.7.1.1.1. Equipamentos Médico-Hospitalar</v>
          </cell>
        </row>
        <row r="168">
          <cell r="B168" t="str">
            <v>11.7.2.2. Reparo e Manutenção de Bens Imóveis</v>
          </cell>
          <cell r="AK168" t="str">
            <v>11.7.1.1.2. Equipamentos de Informática</v>
          </cell>
        </row>
        <row r="169">
          <cell r="B169" t="str">
            <v>11.7.2.3. Reparo e Manutenção de Veículos</v>
          </cell>
          <cell r="AK169" t="str">
            <v>11.7.1.1.3. Outros</v>
          </cell>
        </row>
        <row r="170">
          <cell r="B170" t="str">
            <v>11.7.2.4. Reparo e Manutenção de Bens Móveis de Outras Naturezas</v>
          </cell>
          <cell r="AK170" t="str">
            <v>11.7.1.2. Reparo e Manutenção de Bens Móveis de Outras Naturezas</v>
          </cell>
        </row>
        <row r="171">
          <cell r="B171" t="str">
            <v>11.8.1. Equipamentos</v>
          </cell>
          <cell r="AK171" t="str">
            <v>11.7.1.3. Reparo e Manutenção de Bens Imóveis</v>
          </cell>
        </row>
        <row r="172">
          <cell r="B172" t="str">
            <v>11.8.2. Móveis e Utensílios</v>
          </cell>
          <cell r="AK172" t="str">
            <v>11.7.2.1.1. Equipamentos Médico-Hospitalar</v>
          </cell>
        </row>
        <row r="173">
          <cell r="B173" t="str">
            <v>11.8.3. Obras e Construções</v>
          </cell>
          <cell r="AK173" t="str">
            <v>11.7.2.1.2. Equipamentos de Informática</v>
          </cell>
        </row>
        <row r="174">
          <cell r="B174" t="str">
            <v>11.8.4. Outras despesas Investimentos</v>
          </cell>
          <cell r="AK174" t="str">
            <v>11.7.2.1.3. Engenharia Clínica</v>
          </cell>
        </row>
        <row r="175">
          <cell r="B175" t="str">
            <v>11.9.1 EQUIPAMENTOS</v>
          </cell>
          <cell r="AK175" t="str">
            <v>11.7.2.1.4. Outros Reparos e Manutenção de Máquinas e Equipamentos</v>
          </cell>
        </row>
        <row r="176">
          <cell r="B176" t="str">
            <v>11.9.2 MÓVEIS E UTENSÍLIOS</v>
          </cell>
          <cell r="AK176" t="str">
            <v>11.7.2.2. Reparo e Manutenção de Bens Imóveis</v>
          </cell>
        </row>
        <row r="177">
          <cell r="B177" t="str">
            <v>11.9.3 OBRAS E CONSTRUÇÕES</v>
          </cell>
          <cell r="AK177" t="str">
            <v>11.7.2.3. Reparo e Manutenção de Veículos</v>
          </cell>
        </row>
        <row r="178">
          <cell r="B178" t="str">
            <v>11.9.4 VEÍCULOS</v>
          </cell>
          <cell r="AK178" t="str">
            <v>11.7.2.4. Reparo e Manutenção de Bens Móveis de Outras Naturezas</v>
          </cell>
        </row>
        <row r="179">
          <cell r="B179" t="str">
            <v>11.9.5 OUTRAS DESPESAS COM INVESTIMENTOS</v>
          </cell>
          <cell r="AK179" t="str">
            <v>11.8.1. Equipamentos</v>
          </cell>
        </row>
        <row r="180">
          <cell r="B180" t="str">
            <v>11.10. Despesas com Ensino e Pesquisa</v>
          </cell>
          <cell r="AK180" t="str">
            <v>11.8.2. Móveis e Utensílios</v>
          </cell>
        </row>
        <row r="181">
          <cell r="AK181" t="str">
            <v>11.8.3. Obras e Construções</v>
          </cell>
        </row>
        <row r="182">
          <cell r="AK182" t="str">
            <v>11.8.4. Outras despesas Investimentos</v>
          </cell>
        </row>
        <row r="183">
          <cell r="AK183" t="str">
            <v>11.9.1 EQUIPAMENTOS</v>
          </cell>
        </row>
        <row r="184">
          <cell r="AK184" t="str">
            <v>11.9.2 MÓVEIS E UTENSÍLIOS</v>
          </cell>
        </row>
        <row r="185">
          <cell r="AK185" t="str">
            <v>11.9.3 OBRAS E CONSTRUÇÕES</v>
          </cell>
        </row>
        <row r="186">
          <cell r="AK186" t="str">
            <v>11.9.4 VEÍCULOS</v>
          </cell>
        </row>
        <row r="187">
          <cell r="AK187" t="str">
            <v>11.9.5 OUTRAS DESPESAS COM INVESTIMENTOS</v>
          </cell>
        </row>
        <row r="188">
          <cell r="AK188" t="str">
            <v>11.10. Despesas com Ensino e Pesquisa</v>
          </cell>
        </row>
      </sheetData>
      <sheetData sheetId="1"/>
      <sheetData sheetId="2"/>
      <sheetData sheetId="3"/>
      <sheetData sheetId="4">
        <row r="6">
          <cell r="D6">
            <v>0</v>
          </cell>
          <cell r="F6">
            <v>0</v>
          </cell>
          <cell r="G6">
            <v>0</v>
          </cell>
        </row>
        <row r="7">
          <cell r="D7">
            <v>0</v>
          </cell>
          <cell r="F7">
            <v>0</v>
          </cell>
          <cell r="G7">
            <v>0</v>
          </cell>
        </row>
        <row r="9">
          <cell r="D9">
            <v>120301.34</v>
          </cell>
          <cell r="F9">
            <v>9624.1072000000004</v>
          </cell>
        </row>
        <row r="10">
          <cell r="D10">
            <v>0</v>
          </cell>
          <cell r="F10">
            <v>0</v>
          </cell>
        </row>
        <row r="12">
          <cell r="D12">
            <v>27399.72</v>
          </cell>
          <cell r="F12">
            <v>2136.5300000000002</v>
          </cell>
          <cell r="G12">
            <v>502.02000000000004</v>
          </cell>
          <cell r="H12">
            <v>1774.9399999999998</v>
          </cell>
        </row>
        <row r="13">
          <cell r="D13">
            <v>18489.46</v>
          </cell>
        </row>
        <row r="14">
          <cell r="D14">
            <v>0</v>
          </cell>
          <cell r="F14">
            <v>0</v>
          </cell>
          <cell r="G14">
            <v>0</v>
          </cell>
          <cell r="H14">
            <v>0</v>
          </cell>
        </row>
        <row r="15">
          <cell r="D15">
            <v>0</v>
          </cell>
        </row>
        <row r="109">
          <cell r="D109">
            <v>118800.79920000001</v>
          </cell>
        </row>
        <row r="110">
          <cell r="D110">
            <v>14897.1203</v>
          </cell>
        </row>
        <row r="113">
          <cell r="C113">
            <v>9149.2900000000009</v>
          </cell>
        </row>
      </sheetData>
      <sheetData sheetId="5">
        <row r="17">
          <cell r="C17">
            <v>13.422131147540984</v>
          </cell>
        </row>
      </sheetData>
      <sheetData sheetId="6">
        <row r="25">
          <cell r="C25">
            <v>1637991.0899999999</v>
          </cell>
        </row>
        <row r="55">
          <cell r="C55">
            <v>349981.70999999996</v>
          </cell>
        </row>
      </sheetData>
      <sheetData sheetId="7">
        <row r="2">
          <cell r="K2">
            <v>42247.020000000004</v>
          </cell>
        </row>
        <row r="3">
          <cell r="K3">
            <v>25424.61</v>
          </cell>
        </row>
        <row r="4">
          <cell r="K4">
            <v>0</v>
          </cell>
        </row>
        <row r="5">
          <cell r="K5">
            <v>0</v>
          </cell>
        </row>
        <row r="6">
          <cell r="K6">
            <v>0</v>
          </cell>
        </row>
        <row r="7">
          <cell r="K7">
            <v>52850.860000000008</v>
          </cell>
        </row>
        <row r="8">
          <cell r="K8">
            <v>2822.83</v>
          </cell>
        </row>
      </sheetData>
      <sheetData sheetId="8">
        <row r="1">
          <cell r="X1">
            <v>268104.51999999996</v>
          </cell>
        </row>
        <row r="2">
          <cell r="X2">
            <v>1084410.5299999986</v>
          </cell>
        </row>
        <row r="3">
          <cell r="X3">
            <v>173350.52000000002</v>
          </cell>
        </row>
        <row r="4">
          <cell r="X4">
            <v>0</v>
          </cell>
        </row>
      </sheetData>
      <sheetData sheetId="9"/>
      <sheetData sheetId="10"/>
      <sheetData sheetId="11"/>
      <sheetData sheetId="12">
        <row r="1">
          <cell r="N1" t="str">
            <v>TOTAL</v>
          </cell>
        </row>
        <row r="2">
          <cell r="N2">
            <v>2506076.0000000014</v>
          </cell>
        </row>
        <row r="9">
          <cell r="D9" t="str">
            <v>ITEM PCF</v>
          </cell>
          <cell r="N9" t="str">
            <v>Valor</v>
          </cell>
        </row>
        <row r="10">
          <cell r="D10" t="str">
            <v>(3) Acessar Lista Suspensa</v>
          </cell>
          <cell r="N10" t="str">
            <v>(13) - Formato: xxxxx,xx</v>
          </cell>
        </row>
        <row r="11">
          <cell r="D11" t="str">
            <v xml:space="preserve"> 1.4. Benefícios</v>
          </cell>
          <cell r="N11">
            <v>10376.02</v>
          </cell>
        </row>
        <row r="12">
          <cell r="D12" t="str">
            <v xml:space="preserve"> 1.4. Benefícios</v>
          </cell>
          <cell r="N12">
            <v>1136.26</v>
          </cell>
        </row>
        <row r="13">
          <cell r="D13" t="str">
            <v xml:space="preserve"> 1.4. Benefícios</v>
          </cell>
          <cell r="N13">
            <v>999.01</v>
          </cell>
        </row>
        <row r="14">
          <cell r="D14" t="str">
            <v xml:space="preserve"> 1.4. Benefícios</v>
          </cell>
          <cell r="N14">
            <v>2362.7800000000002</v>
          </cell>
        </row>
        <row r="15">
          <cell r="D15" t="str">
            <v xml:space="preserve"> 1.4. Benefícios</v>
          </cell>
          <cell r="N15">
            <v>131.54</v>
          </cell>
        </row>
        <row r="16">
          <cell r="D16" t="str">
            <v xml:space="preserve"> 2.1. Materiais Descartáveis/Materiais de Penso </v>
          </cell>
          <cell r="N16">
            <v>3646.5</v>
          </cell>
        </row>
        <row r="17">
          <cell r="D17" t="str">
            <v xml:space="preserve"> 2.1. Materiais Descartáveis/Materiais de Penso </v>
          </cell>
          <cell r="N17">
            <v>1140</v>
          </cell>
        </row>
        <row r="18">
          <cell r="D18" t="str">
            <v xml:space="preserve"> 2.1. Materiais Descartáveis/Materiais de Penso </v>
          </cell>
          <cell r="N18">
            <v>531.9</v>
          </cell>
        </row>
        <row r="19">
          <cell r="D19" t="str">
            <v xml:space="preserve"> 2.1. Materiais Descartáveis/Materiais de Penso </v>
          </cell>
          <cell r="N19">
            <v>408</v>
          </cell>
        </row>
        <row r="20">
          <cell r="D20" t="str">
            <v xml:space="preserve"> 2.1. Materiais Descartáveis/Materiais de Penso </v>
          </cell>
          <cell r="N20">
            <v>799</v>
          </cell>
        </row>
        <row r="21">
          <cell r="D21" t="str">
            <v xml:space="preserve"> 2.1. Materiais Descartáveis/Materiais de Penso </v>
          </cell>
          <cell r="N21">
            <v>531.36</v>
          </cell>
        </row>
        <row r="22">
          <cell r="D22" t="str">
            <v xml:space="preserve"> 2.1. Materiais Descartáveis/Materiais de Penso </v>
          </cell>
          <cell r="N22">
            <v>4342.17</v>
          </cell>
        </row>
        <row r="23">
          <cell r="D23" t="str">
            <v xml:space="preserve"> 2.1. Materiais Descartáveis/Materiais de Penso </v>
          </cell>
          <cell r="N23">
            <v>57.9</v>
          </cell>
        </row>
        <row r="24">
          <cell r="D24" t="str">
            <v xml:space="preserve"> 2.1. Materiais Descartáveis/Materiais de Penso </v>
          </cell>
          <cell r="N24">
            <v>2251.1999999999998</v>
          </cell>
        </row>
        <row r="25">
          <cell r="D25" t="str">
            <v xml:space="preserve"> 2.8. Outras Despesas com Insumos Assistenciais </v>
          </cell>
          <cell r="N25">
            <v>3165.78</v>
          </cell>
        </row>
        <row r="26">
          <cell r="D26" t="str">
            <v xml:space="preserve"> 2.8. Outras Despesas com Insumos Assistenciais </v>
          </cell>
          <cell r="N26">
            <v>613.70000000000005</v>
          </cell>
        </row>
        <row r="27">
          <cell r="D27" t="str">
            <v xml:space="preserve"> 3.1. Material de Higienização e Limpeza </v>
          </cell>
          <cell r="N27">
            <v>8925</v>
          </cell>
        </row>
        <row r="28">
          <cell r="D28" t="str">
            <v xml:space="preserve"> 3.1. Material de Higienização e Limpeza </v>
          </cell>
          <cell r="N28">
            <v>218.4</v>
          </cell>
        </row>
        <row r="29">
          <cell r="D29" t="str">
            <v xml:space="preserve"> 3.2. Material/Gêneros Alimentícios </v>
          </cell>
          <cell r="N29">
            <v>460</v>
          </cell>
        </row>
        <row r="30">
          <cell r="D30" t="str">
            <v xml:space="preserve"> 3.2. Material/Gêneros Alimentícios </v>
          </cell>
          <cell r="N30">
            <v>519.97</v>
          </cell>
        </row>
        <row r="31">
          <cell r="D31" t="str">
            <v xml:space="preserve"> 3.2. Material/Gêneros Alimentícios </v>
          </cell>
          <cell r="N31">
            <v>121.97</v>
          </cell>
        </row>
        <row r="32">
          <cell r="D32" t="str">
            <v xml:space="preserve"> 3.2. Material/Gêneros Alimentícios </v>
          </cell>
          <cell r="N32">
            <v>1863</v>
          </cell>
        </row>
        <row r="33">
          <cell r="D33" t="str">
            <v xml:space="preserve"> 3.2. Material/Gêneros Alimentícios </v>
          </cell>
          <cell r="N33">
            <v>176</v>
          </cell>
        </row>
        <row r="34">
          <cell r="D34" t="str">
            <v xml:space="preserve"> 3.2. Material/Gêneros Alimentícios </v>
          </cell>
          <cell r="N34">
            <v>35.75</v>
          </cell>
        </row>
        <row r="35">
          <cell r="D35" t="str">
            <v xml:space="preserve"> 3.2. Material/Gêneros Alimentícios </v>
          </cell>
          <cell r="N35">
            <v>48</v>
          </cell>
        </row>
        <row r="36">
          <cell r="D36" t="str">
            <v xml:space="preserve"> 3.3. Material Expediente </v>
          </cell>
          <cell r="N36">
            <v>3654.7</v>
          </cell>
        </row>
        <row r="37">
          <cell r="D37" t="str">
            <v xml:space="preserve"> 3.3. Material Expediente </v>
          </cell>
          <cell r="N37">
            <v>359</v>
          </cell>
        </row>
        <row r="38">
          <cell r="D38" t="str">
            <v xml:space="preserve"> 3.3. Material Expediente </v>
          </cell>
          <cell r="N38">
            <v>42.9</v>
          </cell>
        </row>
        <row r="39">
          <cell r="D39" t="str">
            <v xml:space="preserve"> 3.3. Material Expediente </v>
          </cell>
          <cell r="N39">
            <v>3515</v>
          </cell>
        </row>
        <row r="40">
          <cell r="D40" t="str">
            <v xml:space="preserve"> 3.3. Material Expediente </v>
          </cell>
          <cell r="N40">
            <v>315.68</v>
          </cell>
        </row>
        <row r="41">
          <cell r="D41" t="str">
            <v xml:space="preserve"> 3.3. Material Expediente </v>
          </cell>
          <cell r="N41">
            <v>365.4</v>
          </cell>
        </row>
        <row r="42">
          <cell r="D42" t="str">
            <v xml:space="preserve"> 3.3. Material Expediente </v>
          </cell>
          <cell r="N42">
            <v>126.95</v>
          </cell>
        </row>
        <row r="43">
          <cell r="D43" t="str">
            <v xml:space="preserve"> 3.3. Material Expediente </v>
          </cell>
          <cell r="N43">
            <v>260</v>
          </cell>
        </row>
        <row r="44">
          <cell r="D44" t="str">
            <v xml:space="preserve"> 3.3. Material Expediente </v>
          </cell>
          <cell r="N44">
            <v>530.6</v>
          </cell>
        </row>
        <row r="45">
          <cell r="D45" t="str">
            <v xml:space="preserve"> 3.3. Material Expediente </v>
          </cell>
          <cell r="N45">
            <v>390</v>
          </cell>
        </row>
        <row r="46">
          <cell r="D46" t="str">
            <v xml:space="preserve"> 3.4. Combustível </v>
          </cell>
          <cell r="N46">
            <v>150</v>
          </cell>
        </row>
        <row r="47">
          <cell r="D47" t="str">
            <v xml:space="preserve"> 3.4. Combustível </v>
          </cell>
          <cell r="N47">
            <v>146.99</v>
          </cell>
        </row>
        <row r="48">
          <cell r="D48" t="str">
            <v xml:space="preserve"> 3.4. Combustível </v>
          </cell>
          <cell r="N48">
            <v>160.07</v>
          </cell>
        </row>
        <row r="49">
          <cell r="D49" t="str">
            <v xml:space="preserve"> 3.4. Combustível </v>
          </cell>
          <cell r="N49">
            <v>93.07</v>
          </cell>
        </row>
        <row r="50">
          <cell r="D50" t="str">
            <v xml:space="preserve"> 3.4. Combustível </v>
          </cell>
          <cell r="N50">
            <v>40</v>
          </cell>
        </row>
        <row r="51">
          <cell r="D51" t="str">
            <v xml:space="preserve"> 3.4. Combustível </v>
          </cell>
          <cell r="N51">
            <v>100</v>
          </cell>
        </row>
        <row r="52">
          <cell r="D52" t="str">
            <v xml:space="preserve"> 3.4. Combustível </v>
          </cell>
          <cell r="N52">
            <v>100</v>
          </cell>
        </row>
        <row r="53">
          <cell r="D53" t="str">
            <v xml:space="preserve"> 3.4. Combustível </v>
          </cell>
          <cell r="N53">
            <v>50</v>
          </cell>
        </row>
        <row r="54">
          <cell r="D54" t="str">
            <v xml:space="preserve"> 3.4. Combustível </v>
          </cell>
          <cell r="N54">
            <v>100</v>
          </cell>
        </row>
        <row r="55">
          <cell r="D55" t="str">
            <v xml:space="preserve"> 3.4. Combustível </v>
          </cell>
          <cell r="N55">
            <v>150</v>
          </cell>
        </row>
        <row r="56">
          <cell r="D56" t="str">
            <v xml:space="preserve"> 3.4. Combustível </v>
          </cell>
          <cell r="N56">
            <v>150</v>
          </cell>
        </row>
        <row r="57">
          <cell r="D57" t="str">
            <v xml:space="preserve"> 3.4. Combustível </v>
          </cell>
          <cell r="N57">
            <v>150</v>
          </cell>
        </row>
        <row r="58">
          <cell r="D58" t="str">
            <v xml:space="preserve"> 3.4. Combustível </v>
          </cell>
          <cell r="N58">
            <v>150</v>
          </cell>
        </row>
        <row r="59">
          <cell r="D59" t="str">
            <v xml:space="preserve"> 3.4. Combustível </v>
          </cell>
          <cell r="N59">
            <v>151.87</v>
          </cell>
        </row>
        <row r="60">
          <cell r="D60" t="str">
            <v xml:space="preserve"> 3.4. Combustível </v>
          </cell>
          <cell r="N60">
            <v>170</v>
          </cell>
        </row>
        <row r="61">
          <cell r="D61" t="str">
            <v xml:space="preserve"> 3.4. Combustível </v>
          </cell>
          <cell r="N61">
            <v>100</v>
          </cell>
        </row>
        <row r="62">
          <cell r="D62" t="str">
            <v xml:space="preserve"> 3.4. Combustível </v>
          </cell>
          <cell r="N62">
            <v>100</v>
          </cell>
        </row>
        <row r="63">
          <cell r="D63" t="str">
            <v xml:space="preserve"> 3.4. Combustível </v>
          </cell>
          <cell r="N63">
            <v>150.29</v>
          </cell>
        </row>
        <row r="64">
          <cell r="D64" t="str">
            <v xml:space="preserve"> 3.4. Combustível </v>
          </cell>
          <cell r="N64">
            <v>150</v>
          </cell>
        </row>
        <row r="65">
          <cell r="D65" t="str">
            <v xml:space="preserve"> 3.4. Combustível </v>
          </cell>
          <cell r="N65">
            <v>100</v>
          </cell>
        </row>
        <row r="66">
          <cell r="D66" t="str">
            <v xml:space="preserve"> 3.4. Combustível </v>
          </cell>
          <cell r="N66">
            <v>48.13</v>
          </cell>
        </row>
        <row r="67">
          <cell r="D67" t="str">
            <v xml:space="preserve"> 3.4. Combustível </v>
          </cell>
          <cell r="N67">
            <v>100</v>
          </cell>
        </row>
        <row r="68">
          <cell r="D68" t="str">
            <v xml:space="preserve"> 3.4. Combustível </v>
          </cell>
          <cell r="N68">
            <v>100</v>
          </cell>
        </row>
        <row r="69">
          <cell r="D69" t="str">
            <v xml:space="preserve"> 3.4. Combustível </v>
          </cell>
          <cell r="N69">
            <v>107.11</v>
          </cell>
        </row>
        <row r="70">
          <cell r="D70" t="str">
            <v xml:space="preserve"> 3.4. Combustível </v>
          </cell>
          <cell r="N70">
            <v>150</v>
          </cell>
        </row>
        <row r="71">
          <cell r="D71" t="str">
            <v xml:space="preserve"> 3.4. Combustível </v>
          </cell>
          <cell r="N71">
            <v>150</v>
          </cell>
        </row>
        <row r="72">
          <cell r="D72" t="str">
            <v xml:space="preserve"> 3.4. Combustível </v>
          </cell>
          <cell r="N72">
            <v>100</v>
          </cell>
        </row>
        <row r="73">
          <cell r="D73" t="str">
            <v xml:space="preserve"> 3.4. Combustível </v>
          </cell>
          <cell r="N73">
            <v>100</v>
          </cell>
        </row>
        <row r="74">
          <cell r="D74" t="str">
            <v xml:space="preserve"> 3.4. Combustível </v>
          </cell>
          <cell r="N74">
            <v>100</v>
          </cell>
        </row>
        <row r="75">
          <cell r="D75" t="str">
            <v xml:space="preserve"> 3.4. Combustível </v>
          </cell>
          <cell r="N75">
            <v>75.5</v>
          </cell>
        </row>
        <row r="76">
          <cell r="D76" t="str">
            <v xml:space="preserve"> 3.4. Combustível </v>
          </cell>
          <cell r="N76">
            <v>205.04</v>
          </cell>
        </row>
        <row r="77">
          <cell r="D77" t="str">
            <v xml:space="preserve"> 3.4. Combustível </v>
          </cell>
          <cell r="N77">
            <v>170.31</v>
          </cell>
        </row>
        <row r="78">
          <cell r="D78" t="str">
            <v xml:space="preserve"> 3.4. Combustível </v>
          </cell>
          <cell r="N78">
            <v>100</v>
          </cell>
        </row>
        <row r="79">
          <cell r="D79" t="str">
            <v xml:space="preserve"> 3.4. Combustível </v>
          </cell>
          <cell r="N79">
            <v>145.44999999999999</v>
          </cell>
        </row>
        <row r="80">
          <cell r="D80" t="str">
            <v xml:space="preserve"> 3.4. Combustível </v>
          </cell>
          <cell r="N80">
            <v>150</v>
          </cell>
        </row>
        <row r="81">
          <cell r="D81" t="str">
            <v xml:space="preserve"> 3.4. Combustível </v>
          </cell>
          <cell r="N81">
            <v>210.03</v>
          </cell>
        </row>
        <row r="82">
          <cell r="D82" t="str">
            <v xml:space="preserve"> 3.4. Combustível </v>
          </cell>
          <cell r="N82">
            <v>150</v>
          </cell>
        </row>
        <row r="83">
          <cell r="D83" t="str">
            <v xml:space="preserve"> 3.4. Combustível </v>
          </cell>
          <cell r="N83">
            <v>100</v>
          </cell>
        </row>
        <row r="84">
          <cell r="D84" t="str">
            <v xml:space="preserve"> 3.4. Combustível </v>
          </cell>
          <cell r="N84">
            <v>32.97</v>
          </cell>
        </row>
        <row r="85">
          <cell r="D85" t="str">
            <v xml:space="preserve"> 3.4. Combustível </v>
          </cell>
          <cell r="N85">
            <v>100</v>
          </cell>
        </row>
        <row r="86">
          <cell r="D86" t="str">
            <v xml:space="preserve"> 3.4. Combustível </v>
          </cell>
          <cell r="N86">
            <v>150</v>
          </cell>
        </row>
        <row r="87">
          <cell r="D87" t="str">
            <v xml:space="preserve"> 3.4. Combustível </v>
          </cell>
          <cell r="N87">
            <v>120.85</v>
          </cell>
        </row>
        <row r="88">
          <cell r="D88" t="str">
            <v xml:space="preserve"> 3.4. Combustível </v>
          </cell>
          <cell r="N88">
            <v>150</v>
          </cell>
        </row>
        <row r="89">
          <cell r="D89" t="str">
            <v xml:space="preserve"> 3.4. Combustível </v>
          </cell>
          <cell r="N89">
            <v>150</v>
          </cell>
        </row>
        <row r="90">
          <cell r="D90" t="str">
            <v xml:space="preserve"> 3.4. Combustível </v>
          </cell>
          <cell r="N90">
            <v>150</v>
          </cell>
        </row>
        <row r="91">
          <cell r="D91" t="str">
            <v xml:space="preserve"> 3.4. Combustível </v>
          </cell>
          <cell r="N91">
            <v>100.02</v>
          </cell>
        </row>
        <row r="92">
          <cell r="D92" t="str">
            <v xml:space="preserve"> 3.4. Combustível </v>
          </cell>
          <cell r="N92">
            <v>130</v>
          </cell>
        </row>
        <row r="93">
          <cell r="D93" t="str">
            <v xml:space="preserve"> 3.4. Combustível </v>
          </cell>
          <cell r="N93">
            <v>150</v>
          </cell>
        </row>
        <row r="94">
          <cell r="D94" t="str">
            <v xml:space="preserve"> 3.4. Combustível </v>
          </cell>
          <cell r="N94">
            <v>72</v>
          </cell>
        </row>
        <row r="95">
          <cell r="D95" t="str">
            <v xml:space="preserve"> 3.4. Combustível </v>
          </cell>
          <cell r="N95">
            <v>150</v>
          </cell>
        </row>
        <row r="96">
          <cell r="D96" t="str">
            <v xml:space="preserve"> 3.4. Combustível </v>
          </cell>
          <cell r="N96">
            <v>100</v>
          </cell>
        </row>
        <row r="97">
          <cell r="D97" t="str">
            <v xml:space="preserve"> 3.4. Combustível </v>
          </cell>
          <cell r="N97">
            <v>150</v>
          </cell>
        </row>
        <row r="98">
          <cell r="D98" t="str">
            <v xml:space="preserve"> 3.4. Combustível </v>
          </cell>
          <cell r="N98">
            <v>150</v>
          </cell>
        </row>
        <row r="99">
          <cell r="D99" t="str">
            <v xml:space="preserve"> 3.4. Combustível </v>
          </cell>
          <cell r="N99">
            <v>100</v>
          </cell>
          <cell r="Q99">
            <v>8584.76</v>
          </cell>
        </row>
        <row r="100">
          <cell r="D100" t="str">
            <v xml:space="preserve"> 3.4. Combustível </v>
          </cell>
          <cell r="N100">
            <v>150</v>
          </cell>
        </row>
        <row r="101">
          <cell r="D101" t="str">
            <v xml:space="preserve"> 3.4. Combustível </v>
          </cell>
          <cell r="N101">
            <v>150</v>
          </cell>
        </row>
        <row r="102">
          <cell r="D102" t="str">
            <v xml:space="preserve"> 3.4. Combustível </v>
          </cell>
          <cell r="N102">
            <v>150</v>
          </cell>
        </row>
        <row r="103">
          <cell r="D103" t="str">
            <v xml:space="preserve"> 3.4. Combustível </v>
          </cell>
          <cell r="N103">
            <v>150</v>
          </cell>
        </row>
        <row r="104">
          <cell r="D104" t="str">
            <v xml:space="preserve"> 3.4. Combustível </v>
          </cell>
          <cell r="N104">
            <v>150</v>
          </cell>
        </row>
        <row r="105">
          <cell r="D105" t="str">
            <v xml:space="preserve"> 3.4. Combustível </v>
          </cell>
          <cell r="N105">
            <v>150</v>
          </cell>
        </row>
        <row r="106">
          <cell r="D106" t="str">
            <v xml:space="preserve"> 3.4. Combustível </v>
          </cell>
          <cell r="N106">
            <v>100</v>
          </cell>
        </row>
        <row r="107">
          <cell r="D107" t="str">
            <v xml:space="preserve"> 3.4. Combustível </v>
          </cell>
          <cell r="N107">
            <v>60</v>
          </cell>
        </row>
        <row r="108">
          <cell r="D108" t="str">
            <v xml:space="preserve"> 3.4. Combustível </v>
          </cell>
          <cell r="N108">
            <v>100.01</v>
          </cell>
        </row>
        <row r="109">
          <cell r="D109" t="str">
            <v xml:space="preserve">3.6.1. Manutenção de Bem Imóvel </v>
          </cell>
          <cell r="N109">
            <v>97</v>
          </cell>
        </row>
        <row r="110">
          <cell r="D110" t="str">
            <v xml:space="preserve">3.6.1. Manutenção de Bem Imóvel </v>
          </cell>
          <cell r="N110">
            <v>231.5</v>
          </cell>
        </row>
        <row r="111">
          <cell r="D111" t="str">
            <v xml:space="preserve">3.6.1. Manutenção de Bem Imóvel </v>
          </cell>
          <cell r="N111">
            <v>474</v>
          </cell>
        </row>
        <row r="112">
          <cell r="D112" t="str">
            <v xml:space="preserve">3.6.1. Manutenção de Bem Imóvel </v>
          </cell>
          <cell r="N112">
            <v>2589.9899999999998</v>
          </cell>
        </row>
        <row r="113">
          <cell r="D113" t="str">
            <v xml:space="preserve">3.6.1. Manutenção de Bem Imóvel </v>
          </cell>
          <cell r="N113">
            <v>1022.5</v>
          </cell>
        </row>
        <row r="114">
          <cell r="D114" t="str">
            <v xml:space="preserve">3.6.1. Manutenção de Bem Imóvel </v>
          </cell>
          <cell r="N114">
            <v>527.1</v>
          </cell>
        </row>
        <row r="115">
          <cell r="D115" t="str">
            <v xml:space="preserve">3.6.1. Manutenção de Bem Imóvel </v>
          </cell>
          <cell r="N115">
            <v>2275.6</v>
          </cell>
        </row>
        <row r="116">
          <cell r="D116" t="str">
            <v xml:space="preserve">3.6.1. Manutenção de Bem Imóvel </v>
          </cell>
          <cell r="N116">
            <v>2795.52</v>
          </cell>
        </row>
        <row r="117">
          <cell r="D117" t="str">
            <v xml:space="preserve">3.6.1. Manutenção de Bem Imóvel </v>
          </cell>
          <cell r="N117">
            <v>1491</v>
          </cell>
        </row>
        <row r="118">
          <cell r="D118" t="str">
            <v xml:space="preserve">3.6.1. Manutenção de Bem Imóvel </v>
          </cell>
          <cell r="N118">
            <v>652.04999999999995</v>
          </cell>
        </row>
        <row r="119">
          <cell r="D119" t="str">
            <v xml:space="preserve">3.6.1. Manutenção de Bem Imóvel </v>
          </cell>
          <cell r="N119">
            <v>1295.4000000000001</v>
          </cell>
        </row>
        <row r="120">
          <cell r="D120" t="str">
            <v xml:space="preserve">3.6.1. Manutenção de Bem Imóvel </v>
          </cell>
          <cell r="N120">
            <v>380.08</v>
          </cell>
        </row>
        <row r="121">
          <cell r="D121" t="str">
            <v xml:space="preserve">3.6.1. Manutenção de Bem Imóvel </v>
          </cell>
          <cell r="N121">
            <v>1961.9</v>
          </cell>
        </row>
        <row r="122">
          <cell r="D122" t="str">
            <v xml:space="preserve">3.6.1. Manutenção de Bem Imóvel </v>
          </cell>
          <cell r="N122">
            <v>1310</v>
          </cell>
        </row>
        <row r="123">
          <cell r="D123" t="str">
            <v xml:space="preserve">3.6.1. Manutenção de Bem Imóvel </v>
          </cell>
          <cell r="N123">
            <v>731.86</v>
          </cell>
        </row>
        <row r="124">
          <cell r="D124" t="str">
            <v xml:space="preserve">3.6.1. Manutenção de Bem Imóvel </v>
          </cell>
          <cell r="N124">
            <v>439.5</v>
          </cell>
        </row>
        <row r="125">
          <cell r="D125" t="str">
            <v xml:space="preserve">3.6.1. Manutenção de Bem Imóvel </v>
          </cell>
          <cell r="N125">
            <v>114.6</v>
          </cell>
        </row>
        <row r="126">
          <cell r="D126" t="str">
            <v xml:space="preserve">3.6.1. Manutenção de Bem Imóvel </v>
          </cell>
          <cell r="N126">
            <v>94.2</v>
          </cell>
        </row>
        <row r="127">
          <cell r="D127" t="str">
            <v xml:space="preserve">3.6.1. Manutenção de Bem Imóvel </v>
          </cell>
          <cell r="N127">
            <v>1399</v>
          </cell>
        </row>
        <row r="128">
          <cell r="D128" t="str">
            <v xml:space="preserve">3.6.1. Manutenção de Bem Imóvel </v>
          </cell>
          <cell r="N128">
            <v>500.2</v>
          </cell>
        </row>
        <row r="129">
          <cell r="D129" t="str">
            <v xml:space="preserve">3.6.1. Manutenção de Bem Imóvel </v>
          </cell>
          <cell r="N129">
            <v>200</v>
          </cell>
        </row>
        <row r="130">
          <cell r="D130" t="str">
            <v xml:space="preserve">3.6.1. Manutenção de Bem Imóvel </v>
          </cell>
          <cell r="N130">
            <v>1152</v>
          </cell>
        </row>
        <row r="131">
          <cell r="D131" t="str">
            <v xml:space="preserve">3.6.1. Manutenção de Bem Imóvel </v>
          </cell>
          <cell r="N131">
            <v>192</v>
          </cell>
        </row>
        <row r="132">
          <cell r="D132" t="str">
            <v xml:space="preserve">3.6.1. Manutenção de Bem Imóvel </v>
          </cell>
          <cell r="N132">
            <v>318</v>
          </cell>
        </row>
        <row r="133">
          <cell r="D133" t="str">
            <v xml:space="preserve">3.6.1. Manutenção de Bem Imóvel </v>
          </cell>
          <cell r="N133">
            <v>1720</v>
          </cell>
        </row>
        <row r="134">
          <cell r="D134" t="str">
            <v xml:space="preserve">3.6.1. Manutenção de Bem Imóvel </v>
          </cell>
          <cell r="N134">
            <v>4075.5</v>
          </cell>
        </row>
        <row r="135">
          <cell r="D135" t="str">
            <v xml:space="preserve">3.6.1. Manutenção de Bem Imóvel </v>
          </cell>
          <cell r="N135">
            <v>260.89999999999998</v>
          </cell>
        </row>
        <row r="136">
          <cell r="D136" t="str">
            <v xml:space="preserve">3.6.1. Manutenção de Bem Imóvel </v>
          </cell>
          <cell r="N136">
            <v>7049.13</v>
          </cell>
        </row>
        <row r="137">
          <cell r="D137" t="str">
            <v xml:space="preserve">3.6.1. Manutenção de Bem Imóvel </v>
          </cell>
          <cell r="N137">
            <v>3905.1</v>
          </cell>
        </row>
        <row r="138">
          <cell r="D138" t="str">
            <v xml:space="preserve">3.7. Tecidos, Fardamentos e EPI </v>
          </cell>
          <cell r="N138">
            <v>920</v>
          </cell>
        </row>
        <row r="139">
          <cell r="D139" t="str">
            <v xml:space="preserve">3.7. Tecidos, Fardamentos e EPI </v>
          </cell>
          <cell r="N139">
            <v>218</v>
          </cell>
        </row>
        <row r="140">
          <cell r="D140" t="str">
            <v xml:space="preserve">3.7. Tecidos, Fardamentos e EPI </v>
          </cell>
          <cell r="N140">
            <v>115488</v>
          </cell>
        </row>
        <row r="141">
          <cell r="D141" t="str">
            <v xml:space="preserve">3.7. Tecidos, Fardamentos e EPI </v>
          </cell>
          <cell r="N141">
            <v>3455</v>
          </cell>
        </row>
        <row r="142">
          <cell r="D142" t="str">
            <v xml:space="preserve">3.7. Tecidos, Fardamentos e EPI </v>
          </cell>
          <cell r="N142">
            <v>1467</v>
          </cell>
        </row>
        <row r="143">
          <cell r="D143" t="str">
            <v xml:space="preserve">3.7. Tecidos, Fardamentos e EPI </v>
          </cell>
          <cell r="N143">
            <v>384</v>
          </cell>
        </row>
        <row r="144">
          <cell r="D144" t="str">
            <v xml:space="preserve">3.7. Tecidos, Fardamentos e EPI </v>
          </cell>
          <cell r="N144">
            <v>320</v>
          </cell>
        </row>
        <row r="145">
          <cell r="D145" t="str">
            <v xml:space="preserve">3.7. Tecidos, Fardamentos e EPI </v>
          </cell>
          <cell r="N145">
            <v>2570</v>
          </cell>
        </row>
        <row r="146">
          <cell r="D146" t="str">
            <v xml:space="preserve">3.7. Tecidos, Fardamentos e EPI </v>
          </cell>
          <cell r="N146">
            <v>234</v>
          </cell>
        </row>
        <row r="147">
          <cell r="D147" t="str">
            <v xml:space="preserve">3.8. Outras Despesas com Materiais Diversos </v>
          </cell>
          <cell r="N147">
            <v>70.2</v>
          </cell>
        </row>
        <row r="148">
          <cell r="D148" t="str">
            <v xml:space="preserve">3.8. Outras Despesas com Materiais Diversos </v>
          </cell>
          <cell r="N148">
            <v>511.5</v>
          </cell>
        </row>
        <row r="149">
          <cell r="D149" t="str">
            <v>4.3.1. Taxa de Manutenção de Conta</v>
          </cell>
          <cell r="N149">
            <v>167</v>
          </cell>
        </row>
        <row r="150">
          <cell r="D150" t="str">
            <v>4.3.2. Tarifas</v>
          </cell>
          <cell r="N150">
            <v>10402.299999999999</v>
          </cell>
        </row>
        <row r="151">
          <cell r="D151" t="str">
            <v>5.1.2. Telefonia Fixa/Internet</v>
          </cell>
          <cell r="N151">
            <v>342</v>
          </cell>
        </row>
        <row r="152">
          <cell r="D152" t="str">
            <v>5.1.2. Telefonia Fixa/Internet</v>
          </cell>
          <cell r="N152">
            <v>558</v>
          </cell>
        </row>
        <row r="153">
          <cell r="D153" t="str">
            <v>5.2. Água</v>
          </cell>
          <cell r="N153">
            <v>15498.28</v>
          </cell>
        </row>
        <row r="154">
          <cell r="D154" t="str">
            <v>5.3. Energia Elétrica</v>
          </cell>
          <cell r="N154">
            <v>43385.15</v>
          </cell>
        </row>
        <row r="155">
          <cell r="D155" t="str">
            <v>5.4.2. Locação de Máquinas e Equipamentos (Pessoa Jurídica)</v>
          </cell>
          <cell r="N155">
            <v>8272</v>
          </cell>
        </row>
        <row r="156">
          <cell r="D156" t="str">
            <v>5.4.2. Locação de Máquinas e Equipamentos (Pessoa Jurídica)</v>
          </cell>
          <cell r="N156">
            <v>359.6</v>
          </cell>
        </row>
        <row r="157">
          <cell r="D157" t="str">
            <v>5.4.2. Locação de Máquinas e Equipamentos (Pessoa Jurídica)</v>
          </cell>
          <cell r="N157">
            <v>4927.5</v>
          </cell>
        </row>
        <row r="158">
          <cell r="D158" t="str">
            <v>5.4.2. Locação de Máquinas e Equipamentos (Pessoa Jurídica)</v>
          </cell>
          <cell r="N158">
            <v>4891.25</v>
          </cell>
        </row>
        <row r="159">
          <cell r="D159" t="str">
            <v>5.4.2. Locação de Máquinas e Equipamentos (Pessoa Jurídica)</v>
          </cell>
          <cell r="N159">
            <v>6900</v>
          </cell>
        </row>
        <row r="160">
          <cell r="D160" t="str">
            <v>5.4.4. Locação de Veículos Automotores (Pessoa Jurídica) (Exceto Ambulância)</v>
          </cell>
          <cell r="N160">
            <v>1000</v>
          </cell>
        </row>
        <row r="161">
          <cell r="D161" t="str">
            <v>5.4.4. Locação de Veículos Automotores (Pessoa Jurídica) (Exceto Ambulância)</v>
          </cell>
          <cell r="N161">
            <v>1000</v>
          </cell>
        </row>
        <row r="162">
          <cell r="D162" t="str">
            <v>5.4.4. Locação de Veículos Automotores (Pessoa Jurídica) (Exceto Ambulância)</v>
          </cell>
          <cell r="N162">
            <v>8000</v>
          </cell>
        </row>
        <row r="163">
          <cell r="D163" t="str">
            <v>5.7.2. Outras Despesas Gerais (Pessoa Juridica)</v>
          </cell>
          <cell r="N163">
            <v>79.56</v>
          </cell>
        </row>
        <row r="164">
          <cell r="D164" t="str">
            <v>5.7.2. Outras Despesas Gerais (Pessoa Juridica)</v>
          </cell>
          <cell r="N164">
            <v>472.67</v>
          </cell>
        </row>
        <row r="165">
          <cell r="D165" t="str">
            <v>5.7.2. Outras Despesas Gerais (Pessoa Juridica)</v>
          </cell>
          <cell r="N165">
            <v>187.66</v>
          </cell>
        </row>
        <row r="166">
          <cell r="D166" t="str">
            <v>6.1.1.1. Médicos</v>
          </cell>
          <cell r="N166">
            <v>54836.74</v>
          </cell>
        </row>
        <row r="167">
          <cell r="D167" t="str">
            <v>6.1.1.1. Médicos</v>
          </cell>
          <cell r="N167">
            <v>5216.03</v>
          </cell>
        </row>
        <row r="168">
          <cell r="D168" t="str">
            <v>6.1.1.1. Médicos</v>
          </cell>
          <cell r="N168">
            <v>6955</v>
          </cell>
        </row>
        <row r="169">
          <cell r="D169" t="str">
            <v>6.1.1.1. Médicos</v>
          </cell>
          <cell r="N169">
            <v>8913</v>
          </cell>
        </row>
        <row r="170">
          <cell r="D170" t="str">
            <v>6.1.1.1. Médicos</v>
          </cell>
          <cell r="N170">
            <v>18483.75</v>
          </cell>
        </row>
        <row r="171">
          <cell r="D171" t="str">
            <v>6.1.1.1. Médicos</v>
          </cell>
          <cell r="N171">
            <v>32819.550000000003</v>
          </cell>
        </row>
        <row r="172">
          <cell r="D172" t="str">
            <v>6.1.1.1. Médicos</v>
          </cell>
          <cell r="N172">
            <v>26830.55</v>
          </cell>
        </row>
        <row r="173">
          <cell r="D173" t="str">
            <v>6.1.1.1. Médicos</v>
          </cell>
          <cell r="N173">
            <v>8693.75</v>
          </cell>
        </row>
        <row r="174">
          <cell r="D174" t="str">
            <v>6.1.1.1. Médicos</v>
          </cell>
          <cell r="N174">
            <v>10432.049999999999</v>
          </cell>
        </row>
        <row r="175">
          <cell r="D175" t="str">
            <v>6.1.1.1. Médicos</v>
          </cell>
          <cell r="N175">
            <v>20864.55</v>
          </cell>
        </row>
        <row r="176">
          <cell r="D176" t="str">
            <v>6.1.1.1. Médicos</v>
          </cell>
          <cell r="N176">
            <v>10432.049999999999</v>
          </cell>
        </row>
        <row r="177">
          <cell r="D177" t="str">
            <v>6.1.1.1. Médicos</v>
          </cell>
          <cell r="N177">
            <v>6955</v>
          </cell>
        </row>
        <row r="178">
          <cell r="D178" t="str">
            <v>6.1.1.1. Médicos</v>
          </cell>
          <cell r="N178">
            <v>10432.049999999999</v>
          </cell>
        </row>
        <row r="179">
          <cell r="D179" t="str">
            <v>6.1.1.1. Médicos</v>
          </cell>
          <cell r="N179">
            <v>22180.5</v>
          </cell>
        </row>
        <row r="180">
          <cell r="D180" t="str">
            <v>6.1.1.1. Médicos</v>
          </cell>
          <cell r="N180">
            <v>17944.05</v>
          </cell>
        </row>
        <row r="181">
          <cell r="D181" t="str">
            <v>6.1.1.1. Médicos</v>
          </cell>
          <cell r="N181">
            <v>20865</v>
          </cell>
        </row>
        <row r="182">
          <cell r="D182" t="str">
            <v>6.1.1.1. Médicos</v>
          </cell>
          <cell r="N182">
            <v>7512</v>
          </cell>
        </row>
        <row r="183">
          <cell r="D183" t="str">
            <v>6.1.1.1. Médicos</v>
          </cell>
          <cell r="N183">
            <v>17387.5</v>
          </cell>
        </row>
        <row r="184">
          <cell r="D184" t="str">
            <v>6.1.1.1. Médicos</v>
          </cell>
          <cell r="N184">
            <v>17387.5</v>
          </cell>
        </row>
        <row r="185">
          <cell r="D185" t="str">
            <v>6.1.1.1. Médicos</v>
          </cell>
          <cell r="N185">
            <v>31589.99</v>
          </cell>
        </row>
        <row r="186">
          <cell r="D186" t="str">
            <v>6.1.1.1. Médicos</v>
          </cell>
          <cell r="N186">
            <v>34188.050000000003</v>
          </cell>
        </row>
        <row r="187">
          <cell r="D187" t="str">
            <v>6.1.1.1. Médicos</v>
          </cell>
          <cell r="N187">
            <v>9113.83</v>
          </cell>
        </row>
        <row r="188">
          <cell r="D188" t="str">
            <v>6.1.1.1. Médicos</v>
          </cell>
          <cell r="N188">
            <v>14787</v>
          </cell>
        </row>
        <row r="189">
          <cell r="D189" t="str">
            <v>6.1.1.1. Médicos</v>
          </cell>
          <cell r="N189">
            <v>18483.75</v>
          </cell>
        </row>
        <row r="190">
          <cell r="D190" t="str">
            <v>6.1.1.1. Médicos</v>
          </cell>
          <cell r="N190">
            <v>14787</v>
          </cell>
        </row>
        <row r="191">
          <cell r="D191" t="str">
            <v>6.1.1.1. Médicos</v>
          </cell>
          <cell r="N191">
            <v>14467</v>
          </cell>
        </row>
        <row r="192">
          <cell r="D192" t="str">
            <v>6.1.1.1. Médicos</v>
          </cell>
          <cell r="N192">
            <v>20640.5</v>
          </cell>
        </row>
        <row r="193">
          <cell r="D193" t="str">
            <v>6.1.1.1. Médicos</v>
          </cell>
          <cell r="N193">
            <v>10432</v>
          </cell>
        </row>
        <row r="194">
          <cell r="D194" t="str">
            <v>6.1.1.1. Médicos</v>
          </cell>
          <cell r="N194">
            <v>10432.049999999999</v>
          </cell>
        </row>
        <row r="195">
          <cell r="D195" t="str">
            <v>6.1.1.1. Médicos</v>
          </cell>
          <cell r="N195">
            <v>5216.25</v>
          </cell>
        </row>
        <row r="196">
          <cell r="D196" t="str">
            <v>6.1.1.1. Médicos</v>
          </cell>
          <cell r="N196">
            <v>13910</v>
          </cell>
        </row>
        <row r="197">
          <cell r="D197" t="str">
            <v>6.1.1.1. Médicos</v>
          </cell>
          <cell r="N197">
            <v>6955</v>
          </cell>
        </row>
        <row r="198">
          <cell r="D198" t="str">
            <v>6.1.1.1. Médicos</v>
          </cell>
          <cell r="N198">
            <v>16943.75</v>
          </cell>
        </row>
        <row r="199">
          <cell r="D199" t="str">
            <v>6.1.1.1. Médicos</v>
          </cell>
          <cell r="N199">
            <v>5216.25</v>
          </cell>
        </row>
        <row r="200">
          <cell r="D200" t="str">
            <v>6.1.1.1. Médicos</v>
          </cell>
          <cell r="N200">
            <v>3756</v>
          </cell>
        </row>
        <row r="201">
          <cell r="D201" t="str">
            <v>6.1.1.1. Médicos</v>
          </cell>
          <cell r="N201">
            <v>27620.25</v>
          </cell>
        </row>
        <row r="202">
          <cell r="D202" t="str">
            <v>6.1.1.1. Médicos</v>
          </cell>
          <cell r="N202">
            <v>10432.049999999999</v>
          </cell>
        </row>
        <row r="203">
          <cell r="D203" t="str">
            <v>6.1.1.1. Médicos</v>
          </cell>
          <cell r="N203">
            <v>6955</v>
          </cell>
        </row>
        <row r="204">
          <cell r="D204" t="str">
            <v>6.1.1.1. Médicos</v>
          </cell>
          <cell r="N204">
            <v>3477.5</v>
          </cell>
        </row>
        <row r="205">
          <cell r="D205" t="str">
            <v>6.1.1.1. Médicos</v>
          </cell>
          <cell r="N205">
            <v>8913</v>
          </cell>
        </row>
        <row r="206">
          <cell r="D206" t="str">
            <v>6.1.1.1. Médicos</v>
          </cell>
          <cell r="N206">
            <v>1738.75</v>
          </cell>
        </row>
        <row r="207">
          <cell r="D207" t="str">
            <v>6.1.1.1. Médicos</v>
          </cell>
          <cell r="N207">
            <v>5216.25</v>
          </cell>
        </row>
        <row r="208">
          <cell r="D208" t="str">
            <v>6.1.1.1. Médicos</v>
          </cell>
          <cell r="N208">
            <v>33389.75</v>
          </cell>
        </row>
        <row r="209">
          <cell r="D209" t="str">
            <v>6.1.1.1. Médicos</v>
          </cell>
          <cell r="N209">
            <v>6955</v>
          </cell>
        </row>
        <row r="210">
          <cell r="D210" t="str">
            <v>6.1.1.1. Médicos</v>
          </cell>
          <cell r="N210">
            <v>28649.57</v>
          </cell>
        </row>
        <row r="211">
          <cell r="D211" t="str">
            <v>6.1.1.1. Médicos</v>
          </cell>
          <cell r="N211">
            <v>15648.75</v>
          </cell>
        </row>
        <row r="212">
          <cell r="D212" t="str">
            <v>6.1.1.1. Médicos</v>
          </cell>
          <cell r="N212">
            <v>12171.25</v>
          </cell>
        </row>
        <row r="213">
          <cell r="D213" t="str">
            <v>6.1.1.1. Médicos</v>
          </cell>
          <cell r="N213">
            <v>17855.75</v>
          </cell>
        </row>
        <row r="214">
          <cell r="D214" t="str">
            <v>6.1.1.1. Médicos</v>
          </cell>
          <cell r="N214">
            <v>165490</v>
          </cell>
        </row>
        <row r="215">
          <cell r="D215" t="str">
            <v>6.1.1.1. Médicos</v>
          </cell>
          <cell r="N215">
            <v>12310.05</v>
          </cell>
        </row>
        <row r="216">
          <cell r="D216" t="str">
            <v>6.1.1.1. Médicos</v>
          </cell>
          <cell r="N216">
            <v>10432.5</v>
          </cell>
        </row>
        <row r="217">
          <cell r="D217" t="str">
            <v>6.1.1.1. Médicos</v>
          </cell>
          <cell r="N217">
            <v>13005.67</v>
          </cell>
        </row>
        <row r="218">
          <cell r="D218" t="str">
            <v>6.1.1.1. Médicos</v>
          </cell>
          <cell r="N218">
            <v>65843.56</v>
          </cell>
        </row>
        <row r="219">
          <cell r="D219" t="str">
            <v>6.1.1.1. Médicos</v>
          </cell>
          <cell r="N219">
            <v>3477.5</v>
          </cell>
        </row>
        <row r="220">
          <cell r="D220" t="str">
            <v>6.1.1.1. Médicos</v>
          </cell>
          <cell r="N220">
            <v>14787</v>
          </cell>
        </row>
        <row r="221">
          <cell r="D221" t="str">
            <v>6.1.1.2. Outros profissionais de saúde</v>
          </cell>
          <cell r="N221">
            <v>40252</v>
          </cell>
        </row>
        <row r="222">
          <cell r="D222" t="str">
            <v>6.1.1.2. Outros profissionais de saúde</v>
          </cell>
          <cell r="N222">
            <v>40814</v>
          </cell>
        </row>
        <row r="223">
          <cell r="D223" t="str">
            <v>6.1.1.2. Outros profissionais de saúde</v>
          </cell>
          <cell r="N223">
            <v>43159</v>
          </cell>
        </row>
        <row r="224">
          <cell r="D224" t="str">
            <v>6.1.1.3. Laboratório</v>
          </cell>
          <cell r="N224">
            <v>63000</v>
          </cell>
        </row>
        <row r="225">
          <cell r="D225" t="str">
            <v>6.1.1.3. Laboratório</v>
          </cell>
          <cell r="N225">
            <v>68477.7</v>
          </cell>
        </row>
        <row r="226">
          <cell r="D226" t="str">
            <v>6.1.1.3. Laboratório</v>
          </cell>
          <cell r="N226">
            <v>340</v>
          </cell>
        </row>
        <row r="227">
          <cell r="D227" t="str">
            <v>6.1.1.5. Locação de Ambulâncias</v>
          </cell>
          <cell r="N227">
            <v>17503.330000000002</v>
          </cell>
        </row>
        <row r="228">
          <cell r="D228" t="str">
            <v>6.1.2.1. Médicos</v>
          </cell>
          <cell r="N228">
            <v>1557.12</v>
          </cell>
        </row>
        <row r="229">
          <cell r="D229" t="str">
            <v>6.1.2.1. Médicos</v>
          </cell>
          <cell r="N229">
            <v>1493.73</v>
          </cell>
        </row>
        <row r="230">
          <cell r="D230" t="str">
            <v>6.1.2.1. Médicos</v>
          </cell>
          <cell r="N230">
            <v>5970</v>
          </cell>
        </row>
        <row r="231">
          <cell r="D231" t="str">
            <v>6.1.2.1. Médicos</v>
          </cell>
          <cell r="N231">
            <v>1602</v>
          </cell>
        </row>
        <row r="232">
          <cell r="D232" t="str">
            <v>6.1.2.1. Médicos</v>
          </cell>
          <cell r="N232">
            <v>2566.4</v>
          </cell>
        </row>
        <row r="233">
          <cell r="D233" t="str">
            <v>6.1.2.1. Médicos</v>
          </cell>
          <cell r="N233">
            <v>1493.73</v>
          </cell>
        </row>
        <row r="234">
          <cell r="D234" t="str">
            <v>6.1.2.1. Médicos</v>
          </cell>
          <cell r="N234">
            <v>3031.67</v>
          </cell>
        </row>
        <row r="235">
          <cell r="D235" t="str">
            <v>6.1.2.1. Médicos</v>
          </cell>
          <cell r="N235">
            <v>3152.45</v>
          </cell>
        </row>
        <row r="236">
          <cell r="D236" t="str">
            <v>6.1.2.1. Médicos</v>
          </cell>
          <cell r="N236">
            <v>2095.48</v>
          </cell>
        </row>
        <row r="237">
          <cell r="D237" t="str">
            <v>6.1.2.1. Médicos</v>
          </cell>
          <cell r="N237">
            <v>1601.77</v>
          </cell>
        </row>
        <row r="238">
          <cell r="D238" t="str">
            <v>6.1.2.1. Médicos</v>
          </cell>
          <cell r="N238">
            <v>11540</v>
          </cell>
        </row>
        <row r="239">
          <cell r="D239" t="str">
            <v>6.1.2.1. Médicos</v>
          </cell>
          <cell r="N239">
            <v>6142.67</v>
          </cell>
        </row>
        <row r="240">
          <cell r="D240" t="str">
            <v>6.1.2.2. Outros profissionais de saúde</v>
          </cell>
          <cell r="N240">
            <v>395</v>
          </cell>
        </row>
        <row r="241">
          <cell r="D241" t="str">
            <v>6.1.2.2. Outros profissionais de saúde</v>
          </cell>
          <cell r="N241">
            <v>395</v>
          </cell>
        </row>
        <row r="242">
          <cell r="D242" t="str">
            <v>6.1.2.2. Outros profissionais de saúde</v>
          </cell>
          <cell r="N242">
            <v>702.85</v>
          </cell>
        </row>
        <row r="243">
          <cell r="D243" t="str">
            <v>6.1.2.2. Outros profissionais de saúde</v>
          </cell>
          <cell r="N243">
            <v>938.2</v>
          </cell>
        </row>
        <row r="244">
          <cell r="D244" t="str">
            <v>6.1.2.2. Outros profissionais de saúde</v>
          </cell>
          <cell r="N244">
            <v>254.73</v>
          </cell>
        </row>
        <row r="245">
          <cell r="D245" t="str">
            <v>6.1.2.2. Outros profissionais de saúde</v>
          </cell>
          <cell r="N245">
            <v>4437.33</v>
          </cell>
        </row>
        <row r="246">
          <cell r="D246" t="str">
            <v>6.1.2.2. Outros profissionais de saúde</v>
          </cell>
          <cell r="N246">
            <v>6743.09</v>
          </cell>
        </row>
        <row r="247">
          <cell r="D247" t="str">
            <v>6.1.2.2. Outros profissionais de saúde</v>
          </cell>
          <cell r="N247">
            <v>2126.5500000000002</v>
          </cell>
        </row>
        <row r="248">
          <cell r="D248" t="str">
            <v>6.1.2.2. Outros profissionais de saúde</v>
          </cell>
          <cell r="N248">
            <v>3370</v>
          </cell>
        </row>
        <row r="249">
          <cell r="D249" t="str">
            <v>6.1.2.2. Outros profissionais de saúde</v>
          </cell>
          <cell r="N249">
            <v>291.23</v>
          </cell>
        </row>
        <row r="250">
          <cell r="D250" t="str">
            <v>6.1.2.2. Outros profissionais de saúde</v>
          </cell>
          <cell r="N250">
            <v>3152</v>
          </cell>
        </row>
        <row r="251">
          <cell r="D251" t="str">
            <v>6.1.2.2. Outros profissionais de saúde</v>
          </cell>
          <cell r="N251">
            <v>236.37</v>
          </cell>
        </row>
        <row r="252">
          <cell r="D252" t="str">
            <v>6.1.2.2. Outros profissionais de saúde</v>
          </cell>
          <cell r="N252">
            <v>730.63</v>
          </cell>
        </row>
        <row r="253">
          <cell r="D253" t="str">
            <v>6.1.2.2. Outros profissionais de saúde</v>
          </cell>
          <cell r="N253">
            <v>730.63</v>
          </cell>
        </row>
        <row r="254">
          <cell r="D254" t="str">
            <v>6.1.2.2. Outros profissionais de saúde</v>
          </cell>
          <cell r="N254">
            <v>395</v>
          </cell>
        </row>
        <row r="255">
          <cell r="D255" t="str">
            <v>6.1.2.2. Outros profissionais de saúde</v>
          </cell>
          <cell r="N255">
            <v>218</v>
          </cell>
        </row>
        <row r="256">
          <cell r="D256" t="str">
            <v>6.1.2.2. Outros profissionais de saúde</v>
          </cell>
          <cell r="N256">
            <v>308</v>
          </cell>
        </row>
        <row r="257">
          <cell r="D257" t="str">
            <v>6.3.1.1.1. Lavanderia</v>
          </cell>
          <cell r="N257">
            <v>38249.74</v>
          </cell>
        </row>
        <row r="258">
          <cell r="D258" t="str">
            <v>6.3.1.1.3. Outros Serviços Domésticos</v>
          </cell>
          <cell r="N258">
            <v>198710</v>
          </cell>
        </row>
        <row r="259">
          <cell r="D259" t="str">
            <v>6.3.1.2. Coleta de Lixo Hospitalar</v>
          </cell>
          <cell r="N259">
            <v>5256.84</v>
          </cell>
        </row>
        <row r="260">
          <cell r="D260" t="str">
            <v>6.3.1.2. Coleta de Lixo Hospitalar</v>
          </cell>
          <cell r="N260">
            <v>42656</v>
          </cell>
        </row>
        <row r="261">
          <cell r="D261" t="str">
            <v>6.3.1.3. Manutenção/Aluguel/Uso de Sistemas ou Softwares</v>
          </cell>
          <cell r="N261">
            <v>24000</v>
          </cell>
        </row>
        <row r="262">
          <cell r="D262" t="str">
            <v>6.3.1.3. Manutenção/Aluguel/Uso de Sistemas ou Softwares</v>
          </cell>
          <cell r="N262">
            <v>2300</v>
          </cell>
        </row>
        <row r="263">
          <cell r="D263" t="str">
            <v>6.3.1.3. Manutenção/Aluguel/Uso de Sistemas ou Softwares</v>
          </cell>
          <cell r="N263">
            <v>900</v>
          </cell>
        </row>
        <row r="264">
          <cell r="D264" t="str">
            <v>6.3.1.3. Manutenção/Aluguel/Uso de Sistemas ou Softwares</v>
          </cell>
          <cell r="N264">
            <v>3500</v>
          </cell>
        </row>
        <row r="265">
          <cell r="D265" t="str">
            <v>6.3.1.3. Manutenção/Aluguel/Uso de Sistemas ou Softwares</v>
          </cell>
          <cell r="N265">
            <v>26250</v>
          </cell>
        </row>
        <row r="266">
          <cell r="D266" t="str">
            <v>6.3.1.3. Manutenção/Aluguel/Uso de Sistemas ou Softwares</v>
          </cell>
          <cell r="N266">
            <v>8300</v>
          </cell>
        </row>
        <row r="267">
          <cell r="D267" t="str">
            <v>6.3.1.5. Consultorias e Treinamentos</v>
          </cell>
          <cell r="N267">
            <v>6200</v>
          </cell>
        </row>
        <row r="268">
          <cell r="D268" t="str">
            <v>6.3.1.6. Serviços Técnicos Profissionais</v>
          </cell>
          <cell r="N268">
            <v>1600</v>
          </cell>
        </row>
        <row r="269">
          <cell r="D269" t="str">
            <v>6.3.1.6. Serviços Técnicos Profissionais</v>
          </cell>
          <cell r="N269">
            <v>5000</v>
          </cell>
        </row>
        <row r="270">
          <cell r="D270" t="str">
            <v>6.3.1.6. Serviços Técnicos Profissionais</v>
          </cell>
          <cell r="N270">
            <v>600</v>
          </cell>
        </row>
        <row r="271">
          <cell r="D271" t="str">
            <v>6.3.1.6. Serviços Técnicos Profissionais</v>
          </cell>
          <cell r="N271">
            <v>398</v>
          </cell>
        </row>
        <row r="272">
          <cell r="D272" t="str">
            <v>6.3.1.7. Dedetização</v>
          </cell>
          <cell r="N272">
            <v>1350</v>
          </cell>
        </row>
        <row r="273">
          <cell r="D273" t="str">
            <v>6.3.1.8. Limpeza</v>
          </cell>
          <cell r="N273">
            <v>190770.61</v>
          </cell>
        </row>
        <row r="274">
          <cell r="D274" t="str">
            <v>6.3.1.9. Outras Pessoas Jurídicas</v>
          </cell>
          <cell r="N274">
            <v>21830.63</v>
          </cell>
        </row>
        <row r="275">
          <cell r="D275" t="str">
            <v>6.3.2.2. Apoio Administrativo, Técnico e Operacional</v>
          </cell>
          <cell r="N275">
            <v>360</v>
          </cell>
        </row>
        <row r="276">
          <cell r="D276" t="str">
            <v>6.3.2.2. Apoio Administrativo, Técnico e Operacional</v>
          </cell>
          <cell r="N276">
            <v>6420.69</v>
          </cell>
        </row>
        <row r="277">
          <cell r="D277" t="str">
            <v>6.3.2.2. Apoio Administrativo, Técnico e Operacional</v>
          </cell>
          <cell r="N277">
            <v>1333.33</v>
          </cell>
        </row>
        <row r="278">
          <cell r="D278" t="str">
            <v>6.3.2.2. Apoio Administrativo, Técnico e Operacional</v>
          </cell>
          <cell r="N278">
            <v>8339.2000000000007</v>
          </cell>
        </row>
        <row r="279">
          <cell r="D279" t="str">
            <v>6.3.2.2. Apoio Administrativo, Técnico e Operacional</v>
          </cell>
          <cell r="N279">
            <v>8339.2000000000007</v>
          </cell>
        </row>
        <row r="280">
          <cell r="D280" t="str">
            <v>6.3.2.2. Apoio Administrativo, Técnico e Operacional</v>
          </cell>
          <cell r="N280">
            <v>7543.43</v>
          </cell>
        </row>
        <row r="281">
          <cell r="D281" t="str">
            <v>6.3.2.2. Apoio Administrativo, Técnico e Operacional</v>
          </cell>
          <cell r="N281">
            <v>722.12</v>
          </cell>
        </row>
        <row r="282">
          <cell r="D282" t="str">
            <v>6.3.2.2. Apoio Administrativo, Técnico e Operacional</v>
          </cell>
          <cell r="N282">
            <v>513.79999999999995</v>
          </cell>
        </row>
        <row r="283">
          <cell r="D283" t="str">
            <v>6.3.2.2. Apoio Administrativo, Técnico e Operacional</v>
          </cell>
          <cell r="N283">
            <v>133.33000000000001</v>
          </cell>
        </row>
        <row r="284">
          <cell r="D284" t="str">
            <v>6.3.2.2. Apoio Administrativo, Técnico e Operacional</v>
          </cell>
          <cell r="N284">
            <v>133.33000000000001</v>
          </cell>
        </row>
        <row r="285">
          <cell r="D285" t="str">
            <v>6.3.2.2. Apoio Administrativo, Técnico e Operacional</v>
          </cell>
          <cell r="N285">
            <v>7543.43</v>
          </cell>
        </row>
        <row r="286">
          <cell r="D286" t="str">
            <v>6.3.2.2. Apoio Administrativo, Técnico e Operacional</v>
          </cell>
          <cell r="N286">
            <v>8855</v>
          </cell>
        </row>
        <row r="287">
          <cell r="D287" t="str">
            <v>6.3.2.2. Apoio Administrativo, Técnico e Operacional</v>
          </cell>
          <cell r="N287">
            <v>2614</v>
          </cell>
        </row>
        <row r="288">
          <cell r="D288" t="str">
            <v>6.3.2.3. Outros Serviços</v>
          </cell>
          <cell r="N288">
            <v>866.66</v>
          </cell>
        </row>
        <row r="289">
          <cell r="D289" t="str">
            <v>6.3.2.3. Outros Serviços</v>
          </cell>
          <cell r="N289">
            <v>1956.17</v>
          </cell>
        </row>
        <row r="290">
          <cell r="D290" t="str">
            <v>9.1 EQUIPAMENTOS</v>
          </cell>
          <cell r="N290">
            <v>597</v>
          </cell>
        </row>
        <row r="291">
          <cell r="D291" t="str">
            <v>9.1 EQUIPAMENTOS</v>
          </cell>
          <cell r="N291">
            <v>184</v>
          </cell>
        </row>
        <row r="292">
          <cell r="D292" t="str">
            <v>9.2 MÓVEIS E UTENSÍLIOS</v>
          </cell>
          <cell r="N292">
            <v>1899</v>
          </cell>
        </row>
        <row r="293">
          <cell r="D293" t="str">
            <v>9.2 MÓVEIS E UTENSÍLIOS</v>
          </cell>
          <cell r="N293">
            <v>4398</v>
          </cell>
        </row>
        <row r="294">
          <cell r="D294" t="str">
            <v>9.2 MÓVEIS E UTENSÍLIOS</v>
          </cell>
          <cell r="N294">
            <v>3000</v>
          </cell>
        </row>
        <row r="295">
          <cell r="D295" t="str">
            <v>9.2 MÓVEIS E UTENSÍLIOS</v>
          </cell>
          <cell r="N295">
            <v>11400</v>
          </cell>
        </row>
        <row r="296">
          <cell r="D296" t="str">
            <v>9.2 MÓVEIS E UTENSÍLIOS</v>
          </cell>
          <cell r="N296">
            <v>53600</v>
          </cell>
        </row>
        <row r="297">
          <cell r="D297" t="str">
            <v>9.2 MÓVEIS E UTENSÍLIOS</v>
          </cell>
          <cell r="N297">
            <v>3798</v>
          </cell>
        </row>
        <row r="298">
          <cell r="D298" t="str">
            <v>9.2 MÓVEIS E UTENSÍLIOS</v>
          </cell>
          <cell r="N298">
            <v>932</v>
          </cell>
        </row>
        <row r="299">
          <cell r="D299" t="str">
            <v>9.2 MÓVEIS E UTENSÍLIOS</v>
          </cell>
          <cell r="N299">
            <v>2646</v>
          </cell>
        </row>
        <row r="300">
          <cell r="D300" t="str">
            <v>9.2 MÓVEIS E UTENSÍLIOS</v>
          </cell>
          <cell r="N300">
            <v>1834.68</v>
          </cell>
        </row>
        <row r="301">
          <cell r="D301" t="str">
            <v>9.2 MÓVEIS E UTENSÍLIOS</v>
          </cell>
          <cell r="N301">
            <v>190</v>
          </cell>
        </row>
        <row r="302">
          <cell r="D302" t="str">
            <v>9.5 OUTRAS DESPESAS COM INVESTIMENTOS</v>
          </cell>
          <cell r="N302">
            <v>20850</v>
          </cell>
        </row>
        <row r="303">
          <cell r="D303" t="str">
            <v>9.5 OUTRAS DESPESAS COM INVESTIMENTOS</v>
          </cell>
          <cell r="N303">
            <v>47356.4</v>
          </cell>
        </row>
        <row r="304">
          <cell r="D304" t="str">
            <v>9.5 OUTRAS DESPESAS COM INVESTIMENTOS</v>
          </cell>
          <cell r="N304">
            <v>241.5</v>
          </cell>
        </row>
        <row r="305">
          <cell r="D305" t="str">
            <v>9.5 OUTRAS DESPESAS COM INVESTIMENTOS</v>
          </cell>
          <cell r="N305">
            <v>738.9</v>
          </cell>
        </row>
        <row r="306">
          <cell r="D306" t="str">
            <v>9.5 OUTRAS DESPESAS COM INVESTIMENTOS</v>
          </cell>
          <cell r="N306">
            <v>170</v>
          </cell>
        </row>
        <row r="307">
          <cell r="D307" t="str">
            <v>9.5 OUTRAS DESPESAS COM INVESTIMENTOS</v>
          </cell>
          <cell r="N307">
            <v>107</v>
          </cell>
        </row>
        <row r="308">
          <cell r="D308" t="str">
            <v>9.5 OUTRAS DESPESAS COM INVESTIMENTOS</v>
          </cell>
          <cell r="N308">
            <v>340</v>
          </cell>
        </row>
        <row r="309">
          <cell r="D309" t="str">
            <v>9.5 OUTRAS DESPESAS COM INVESTIMENTOS</v>
          </cell>
          <cell r="N309">
            <v>457.86</v>
          </cell>
        </row>
        <row r="310">
          <cell r="D310" t="str">
            <v>9.5 OUTRAS DESPESAS COM INVESTIMENTOS</v>
          </cell>
          <cell r="N310">
            <v>59.7</v>
          </cell>
        </row>
        <row r="311">
          <cell r="D311" t="str">
            <v>9.5 OUTRAS DESPESAS COM INVESTIMENTOS</v>
          </cell>
          <cell r="N311">
            <v>338.3</v>
          </cell>
        </row>
        <row r="312">
          <cell r="D312" t="str">
            <v>9.5 OUTRAS DESPESAS COM INVESTIMENTOS</v>
          </cell>
          <cell r="N312">
            <v>2170</v>
          </cell>
        </row>
        <row r="313">
          <cell r="D313" t="str">
            <v>9.5 OUTRAS DESPESAS COM INVESTIMENTOS</v>
          </cell>
          <cell r="N313">
            <v>5602.24</v>
          </cell>
        </row>
        <row r="314">
          <cell r="D314" t="str">
            <v>9.5 OUTRAS DESPESAS COM INVESTIMENTOS</v>
          </cell>
          <cell r="N314">
            <v>4648</v>
          </cell>
        </row>
        <row r="315">
          <cell r="D315" t="str">
            <v>9.5 OUTRAS DESPESAS COM INVESTIMENTOS</v>
          </cell>
          <cell r="N315">
            <v>83.85</v>
          </cell>
        </row>
        <row r="316">
          <cell r="D316" t="str">
            <v>9.5 OUTRAS DESPESAS COM INVESTIMENTOS</v>
          </cell>
          <cell r="N316">
            <v>1060</v>
          </cell>
        </row>
        <row r="317">
          <cell r="D317" t="str">
            <v>11.5.2. Água</v>
          </cell>
          <cell r="N317">
            <v>900.68</v>
          </cell>
        </row>
        <row r="318">
          <cell r="D318" t="str">
            <v>11.5.4.2. Locação de Máquinas e Equipamentos (Pessoa Jurídica)</v>
          </cell>
          <cell r="N318">
            <v>6900</v>
          </cell>
        </row>
        <row r="319">
          <cell r="D319" t="str">
            <v>11.5.7.2. Outras Despesas Gerais (Pessoa Juridica)</v>
          </cell>
          <cell r="N319">
            <v>4.08</v>
          </cell>
        </row>
        <row r="320">
          <cell r="D320" t="str">
            <v>11.6.3.1.3. Manutenção/Aluguel/Uso de Sistemas ou Softwares</v>
          </cell>
          <cell r="N320">
            <v>780</v>
          </cell>
        </row>
      </sheetData>
      <sheetData sheetId="13"/>
      <sheetData sheetId="14"/>
      <sheetData sheetId="15"/>
      <sheetData sheetId="16"/>
      <sheetData sheetId="17"/>
      <sheetData sheetId="18"/>
      <sheetData sheetId="19">
        <row r="2">
          <cell r="N2">
            <v>4560490.5799999991</v>
          </cell>
        </row>
        <row r="4">
          <cell r="R4">
            <v>0</v>
          </cell>
        </row>
        <row r="8">
          <cell r="R8">
            <v>0</v>
          </cell>
        </row>
      </sheetData>
      <sheetData sheetId="20"/>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5825-5748-405C-9E9A-328E025B0AC7}">
  <dimension ref="A1:IV308"/>
  <sheetViews>
    <sheetView showGridLines="0" tabSelected="1" topLeftCell="C160" zoomScale="85" zoomScaleNormal="85" workbookViewId="0">
      <selection activeCell="F78" sqref="F78:G78"/>
    </sheetView>
  </sheetViews>
  <sheetFormatPr defaultColWidth="17" defaultRowHeight="12.75" customHeight="1" zeroHeight="1" x14ac:dyDescent="0.2"/>
  <cols>
    <col min="1" max="1" width="74.140625" hidden="1" customWidth="1"/>
    <col min="2" max="2" width="4.7109375" style="36" hidden="1" customWidth="1"/>
    <col min="3" max="3" width="15.140625" style="81" customWidth="1"/>
    <col min="4" max="4" width="38.28515625" style="56" customWidth="1"/>
    <col min="5" max="5" width="50.140625" style="56" customWidth="1"/>
    <col min="6" max="6" width="19.140625" style="110" customWidth="1"/>
    <col min="7" max="7" width="24" style="110" customWidth="1"/>
    <col min="8" max="8" width="51.85546875" style="4" customWidth="1"/>
    <col min="9" max="256" width="17" style="5"/>
    <col min="257" max="258" width="0" style="5" hidden="1" customWidth="1"/>
    <col min="259" max="259" width="15.140625" style="5" customWidth="1"/>
    <col min="260" max="260" width="38.28515625" style="5" customWidth="1"/>
    <col min="261" max="261" width="50.140625" style="5" customWidth="1"/>
    <col min="262" max="262" width="19.140625" style="5" customWidth="1"/>
    <col min="263" max="263" width="24" style="5" customWidth="1"/>
    <col min="264" max="264" width="51.85546875" style="5" customWidth="1"/>
    <col min="265" max="512" width="17" style="5"/>
    <col min="513" max="514" width="0" style="5" hidden="1" customWidth="1"/>
    <col min="515" max="515" width="15.140625" style="5" customWidth="1"/>
    <col min="516" max="516" width="38.28515625" style="5" customWidth="1"/>
    <col min="517" max="517" width="50.140625" style="5" customWidth="1"/>
    <col min="518" max="518" width="19.140625" style="5" customWidth="1"/>
    <col min="519" max="519" width="24" style="5" customWidth="1"/>
    <col min="520" max="520" width="51.85546875" style="5" customWidth="1"/>
    <col min="521" max="768" width="17" style="5"/>
    <col min="769" max="770" width="0" style="5" hidden="1" customWidth="1"/>
    <col min="771" max="771" width="15.140625" style="5" customWidth="1"/>
    <col min="772" max="772" width="38.28515625" style="5" customWidth="1"/>
    <col min="773" max="773" width="50.140625" style="5" customWidth="1"/>
    <col min="774" max="774" width="19.140625" style="5" customWidth="1"/>
    <col min="775" max="775" width="24" style="5" customWidth="1"/>
    <col min="776" max="776" width="51.85546875" style="5" customWidth="1"/>
    <col min="777" max="1024" width="17" style="5"/>
    <col min="1025" max="1026" width="0" style="5" hidden="1" customWidth="1"/>
    <col min="1027" max="1027" width="15.140625" style="5" customWidth="1"/>
    <col min="1028" max="1028" width="38.28515625" style="5" customWidth="1"/>
    <col min="1029" max="1029" width="50.140625" style="5" customWidth="1"/>
    <col min="1030" max="1030" width="19.140625" style="5" customWidth="1"/>
    <col min="1031" max="1031" width="24" style="5" customWidth="1"/>
    <col min="1032" max="1032" width="51.85546875" style="5" customWidth="1"/>
    <col min="1033" max="1280" width="17" style="5"/>
    <col min="1281" max="1282" width="0" style="5" hidden="1" customWidth="1"/>
    <col min="1283" max="1283" width="15.140625" style="5" customWidth="1"/>
    <col min="1284" max="1284" width="38.28515625" style="5" customWidth="1"/>
    <col min="1285" max="1285" width="50.140625" style="5" customWidth="1"/>
    <col min="1286" max="1286" width="19.140625" style="5" customWidth="1"/>
    <col min="1287" max="1287" width="24" style="5" customWidth="1"/>
    <col min="1288" max="1288" width="51.85546875" style="5" customWidth="1"/>
    <col min="1289" max="1536" width="17" style="5"/>
    <col min="1537" max="1538" width="0" style="5" hidden="1" customWidth="1"/>
    <col min="1539" max="1539" width="15.140625" style="5" customWidth="1"/>
    <col min="1540" max="1540" width="38.28515625" style="5" customWidth="1"/>
    <col min="1541" max="1541" width="50.140625" style="5" customWidth="1"/>
    <col min="1542" max="1542" width="19.140625" style="5" customWidth="1"/>
    <col min="1543" max="1543" width="24" style="5" customWidth="1"/>
    <col min="1544" max="1544" width="51.85546875" style="5" customWidth="1"/>
    <col min="1545" max="1792" width="17" style="5"/>
    <col min="1793" max="1794" width="0" style="5" hidden="1" customWidth="1"/>
    <col min="1795" max="1795" width="15.140625" style="5" customWidth="1"/>
    <col min="1796" max="1796" width="38.28515625" style="5" customWidth="1"/>
    <col min="1797" max="1797" width="50.140625" style="5" customWidth="1"/>
    <col min="1798" max="1798" width="19.140625" style="5" customWidth="1"/>
    <col min="1799" max="1799" width="24" style="5" customWidth="1"/>
    <col min="1800" max="1800" width="51.85546875" style="5" customWidth="1"/>
    <col min="1801" max="2048" width="17" style="5"/>
    <col min="2049" max="2050" width="0" style="5" hidden="1" customWidth="1"/>
    <col min="2051" max="2051" width="15.140625" style="5" customWidth="1"/>
    <col min="2052" max="2052" width="38.28515625" style="5" customWidth="1"/>
    <col min="2053" max="2053" width="50.140625" style="5" customWidth="1"/>
    <col min="2054" max="2054" width="19.140625" style="5" customWidth="1"/>
    <col min="2055" max="2055" width="24" style="5" customWidth="1"/>
    <col min="2056" max="2056" width="51.85546875" style="5" customWidth="1"/>
    <col min="2057" max="2304" width="17" style="5"/>
    <col min="2305" max="2306" width="0" style="5" hidden="1" customWidth="1"/>
    <col min="2307" max="2307" width="15.140625" style="5" customWidth="1"/>
    <col min="2308" max="2308" width="38.28515625" style="5" customWidth="1"/>
    <col min="2309" max="2309" width="50.140625" style="5" customWidth="1"/>
    <col min="2310" max="2310" width="19.140625" style="5" customWidth="1"/>
    <col min="2311" max="2311" width="24" style="5" customWidth="1"/>
    <col min="2312" max="2312" width="51.85546875" style="5" customWidth="1"/>
    <col min="2313" max="2560" width="17" style="5"/>
    <col min="2561" max="2562" width="0" style="5" hidden="1" customWidth="1"/>
    <col min="2563" max="2563" width="15.140625" style="5" customWidth="1"/>
    <col min="2564" max="2564" width="38.28515625" style="5" customWidth="1"/>
    <col min="2565" max="2565" width="50.140625" style="5" customWidth="1"/>
    <col min="2566" max="2566" width="19.140625" style="5" customWidth="1"/>
    <col min="2567" max="2567" width="24" style="5" customWidth="1"/>
    <col min="2568" max="2568" width="51.85546875" style="5" customWidth="1"/>
    <col min="2569" max="2816" width="17" style="5"/>
    <col min="2817" max="2818" width="0" style="5" hidden="1" customWidth="1"/>
    <col min="2819" max="2819" width="15.140625" style="5" customWidth="1"/>
    <col min="2820" max="2820" width="38.28515625" style="5" customWidth="1"/>
    <col min="2821" max="2821" width="50.140625" style="5" customWidth="1"/>
    <col min="2822" max="2822" width="19.140625" style="5" customWidth="1"/>
    <col min="2823" max="2823" width="24" style="5" customWidth="1"/>
    <col min="2824" max="2824" width="51.85546875" style="5" customWidth="1"/>
    <col min="2825" max="3072" width="17" style="5"/>
    <col min="3073" max="3074" width="0" style="5" hidden="1" customWidth="1"/>
    <col min="3075" max="3075" width="15.140625" style="5" customWidth="1"/>
    <col min="3076" max="3076" width="38.28515625" style="5" customWidth="1"/>
    <col min="3077" max="3077" width="50.140625" style="5" customWidth="1"/>
    <col min="3078" max="3078" width="19.140625" style="5" customWidth="1"/>
    <col min="3079" max="3079" width="24" style="5" customWidth="1"/>
    <col min="3080" max="3080" width="51.85546875" style="5" customWidth="1"/>
    <col min="3081" max="3328" width="17" style="5"/>
    <col min="3329" max="3330" width="0" style="5" hidden="1" customWidth="1"/>
    <col min="3331" max="3331" width="15.140625" style="5" customWidth="1"/>
    <col min="3332" max="3332" width="38.28515625" style="5" customWidth="1"/>
    <col min="3333" max="3333" width="50.140625" style="5" customWidth="1"/>
    <col min="3334" max="3334" width="19.140625" style="5" customWidth="1"/>
    <col min="3335" max="3335" width="24" style="5" customWidth="1"/>
    <col min="3336" max="3336" width="51.85546875" style="5" customWidth="1"/>
    <col min="3337" max="3584" width="17" style="5"/>
    <col min="3585" max="3586" width="0" style="5" hidden="1" customWidth="1"/>
    <col min="3587" max="3587" width="15.140625" style="5" customWidth="1"/>
    <col min="3588" max="3588" width="38.28515625" style="5" customWidth="1"/>
    <col min="3589" max="3589" width="50.140625" style="5" customWidth="1"/>
    <col min="3590" max="3590" width="19.140625" style="5" customWidth="1"/>
    <col min="3591" max="3591" width="24" style="5" customWidth="1"/>
    <col min="3592" max="3592" width="51.85546875" style="5" customWidth="1"/>
    <col min="3593" max="3840" width="17" style="5"/>
    <col min="3841" max="3842" width="0" style="5" hidden="1" customWidth="1"/>
    <col min="3843" max="3843" width="15.140625" style="5" customWidth="1"/>
    <col min="3844" max="3844" width="38.28515625" style="5" customWidth="1"/>
    <col min="3845" max="3845" width="50.140625" style="5" customWidth="1"/>
    <col min="3846" max="3846" width="19.140625" style="5" customWidth="1"/>
    <col min="3847" max="3847" width="24" style="5" customWidth="1"/>
    <col min="3848" max="3848" width="51.85546875" style="5" customWidth="1"/>
    <col min="3849" max="4096" width="17" style="5"/>
    <col min="4097" max="4098" width="0" style="5" hidden="1" customWidth="1"/>
    <col min="4099" max="4099" width="15.140625" style="5" customWidth="1"/>
    <col min="4100" max="4100" width="38.28515625" style="5" customWidth="1"/>
    <col min="4101" max="4101" width="50.140625" style="5" customWidth="1"/>
    <col min="4102" max="4102" width="19.140625" style="5" customWidth="1"/>
    <col min="4103" max="4103" width="24" style="5" customWidth="1"/>
    <col min="4104" max="4104" width="51.85546875" style="5" customWidth="1"/>
    <col min="4105" max="4352" width="17" style="5"/>
    <col min="4353" max="4354" width="0" style="5" hidden="1" customWidth="1"/>
    <col min="4355" max="4355" width="15.140625" style="5" customWidth="1"/>
    <col min="4356" max="4356" width="38.28515625" style="5" customWidth="1"/>
    <col min="4357" max="4357" width="50.140625" style="5" customWidth="1"/>
    <col min="4358" max="4358" width="19.140625" style="5" customWidth="1"/>
    <col min="4359" max="4359" width="24" style="5" customWidth="1"/>
    <col min="4360" max="4360" width="51.85546875" style="5" customWidth="1"/>
    <col min="4361" max="4608" width="17" style="5"/>
    <col min="4609" max="4610" width="0" style="5" hidden="1" customWidth="1"/>
    <col min="4611" max="4611" width="15.140625" style="5" customWidth="1"/>
    <col min="4612" max="4612" width="38.28515625" style="5" customWidth="1"/>
    <col min="4613" max="4613" width="50.140625" style="5" customWidth="1"/>
    <col min="4614" max="4614" width="19.140625" style="5" customWidth="1"/>
    <col min="4615" max="4615" width="24" style="5" customWidth="1"/>
    <col min="4616" max="4616" width="51.85546875" style="5" customWidth="1"/>
    <col min="4617" max="4864" width="17" style="5"/>
    <col min="4865" max="4866" width="0" style="5" hidden="1" customWidth="1"/>
    <col min="4867" max="4867" width="15.140625" style="5" customWidth="1"/>
    <col min="4868" max="4868" width="38.28515625" style="5" customWidth="1"/>
    <col min="4869" max="4869" width="50.140625" style="5" customWidth="1"/>
    <col min="4870" max="4870" width="19.140625" style="5" customWidth="1"/>
    <col min="4871" max="4871" width="24" style="5" customWidth="1"/>
    <col min="4872" max="4872" width="51.85546875" style="5" customWidth="1"/>
    <col min="4873" max="5120" width="17" style="5"/>
    <col min="5121" max="5122" width="0" style="5" hidden="1" customWidth="1"/>
    <col min="5123" max="5123" width="15.140625" style="5" customWidth="1"/>
    <col min="5124" max="5124" width="38.28515625" style="5" customWidth="1"/>
    <col min="5125" max="5125" width="50.140625" style="5" customWidth="1"/>
    <col min="5126" max="5126" width="19.140625" style="5" customWidth="1"/>
    <col min="5127" max="5127" width="24" style="5" customWidth="1"/>
    <col min="5128" max="5128" width="51.85546875" style="5" customWidth="1"/>
    <col min="5129" max="5376" width="17" style="5"/>
    <col min="5377" max="5378" width="0" style="5" hidden="1" customWidth="1"/>
    <col min="5379" max="5379" width="15.140625" style="5" customWidth="1"/>
    <col min="5380" max="5380" width="38.28515625" style="5" customWidth="1"/>
    <col min="5381" max="5381" width="50.140625" style="5" customWidth="1"/>
    <col min="5382" max="5382" width="19.140625" style="5" customWidth="1"/>
    <col min="5383" max="5383" width="24" style="5" customWidth="1"/>
    <col min="5384" max="5384" width="51.85546875" style="5" customWidth="1"/>
    <col min="5385" max="5632" width="17" style="5"/>
    <col min="5633" max="5634" width="0" style="5" hidden="1" customWidth="1"/>
    <col min="5635" max="5635" width="15.140625" style="5" customWidth="1"/>
    <col min="5636" max="5636" width="38.28515625" style="5" customWidth="1"/>
    <col min="5637" max="5637" width="50.140625" style="5" customWidth="1"/>
    <col min="5638" max="5638" width="19.140625" style="5" customWidth="1"/>
    <col min="5639" max="5639" width="24" style="5" customWidth="1"/>
    <col min="5640" max="5640" width="51.85546875" style="5" customWidth="1"/>
    <col min="5641" max="5888" width="17" style="5"/>
    <col min="5889" max="5890" width="0" style="5" hidden="1" customWidth="1"/>
    <col min="5891" max="5891" width="15.140625" style="5" customWidth="1"/>
    <col min="5892" max="5892" width="38.28515625" style="5" customWidth="1"/>
    <col min="5893" max="5893" width="50.140625" style="5" customWidth="1"/>
    <col min="5894" max="5894" width="19.140625" style="5" customWidth="1"/>
    <col min="5895" max="5895" width="24" style="5" customWidth="1"/>
    <col min="5896" max="5896" width="51.85546875" style="5" customWidth="1"/>
    <col min="5897" max="6144" width="17" style="5"/>
    <col min="6145" max="6146" width="0" style="5" hidden="1" customWidth="1"/>
    <col min="6147" max="6147" width="15.140625" style="5" customWidth="1"/>
    <col min="6148" max="6148" width="38.28515625" style="5" customWidth="1"/>
    <col min="6149" max="6149" width="50.140625" style="5" customWidth="1"/>
    <col min="6150" max="6150" width="19.140625" style="5" customWidth="1"/>
    <col min="6151" max="6151" width="24" style="5" customWidth="1"/>
    <col min="6152" max="6152" width="51.85546875" style="5" customWidth="1"/>
    <col min="6153" max="6400" width="17" style="5"/>
    <col min="6401" max="6402" width="0" style="5" hidden="1" customWidth="1"/>
    <col min="6403" max="6403" width="15.140625" style="5" customWidth="1"/>
    <col min="6404" max="6404" width="38.28515625" style="5" customWidth="1"/>
    <col min="6405" max="6405" width="50.140625" style="5" customWidth="1"/>
    <col min="6406" max="6406" width="19.140625" style="5" customWidth="1"/>
    <col min="6407" max="6407" width="24" style="5" customWidth="1"/>
    <col min="6408" max="6408" width="51.85546875" style="5" customWidth="1"/>
    <col min="6409" max="6656" width="17" style="5"/>
    <col min="6657" max="6658" width="0" style="5" hidden="1" customWidth="1"/>
    <col min="6659" max="6659" width="15.140625" style="5" customWidth="1"/>
    <col min="6660" max="6660" width="38.28515625" style="5" customWidth="1"/>
    <col min="6661" max="6661" width="50.140625" style="5" customWidth="1"/>
    <col min="6662" max="6662" width="19.140625" style="5" customWidth="1"/>
    <col min="6663" max="6663" width="24" style="5" customWidth="1"/>
    <col min="6664" max="6664" width="51.85546875" style="5" customWidth="1"/>
    <col min="6665" max="6912" width="17" style="5"/>
    <col min="6913" max="6914" width="0" style="5" hidden="1" customWidth="1"/>
    <col min="6915" max="6915" width="15.140625" style="5" customWidth="1"/>
    <col min="6916" max="6916" width="38.28515625" style="5" customWidth="1"/>
    <col min="6917" max="6917" width="50.140625" style="5" customWidth="1"/>
    <col min="6918" max="6918" width="19.140625" style="5" customWidth="1"/>
    <col min="6919" max="6919" width="24" style="5" customWidth="1"/>
    <col min="6920" max="6920" width="51.85546875" style="5" customWidth="1"/>
    <col min="6921" max="7168" width="17" style="5"/>
    <col min="7169" max="7170" width="0" style="5" hidden="1" customWidth="1"/>
    <col min="7171" max="7171" width="15.140625" style="5" customWidth="1"/>
    <col min="7172" max="7172" width="38.28515625" style="5" customWidth="1"/>
    <col min="7173" max="7173" width="50.140625" style="5" customWidth="1"/>
    <col min="7174" max="7174" width="19.140625" style="5" customWidth="1"/>
    <col min="7175" max="7175" width="24" style="5" customWidth="1"/>
    <col min="7176" max="7176" width="51.85546875" style="5" customWidth="1"/>
    <col min="7177" max="7424" width="17" style="5"/>
    <col min="7425" max="7426" width="0" style="5" hidden="1" customWidth="1"/>
    <col min="7427" max="7427" width="15.140625" style="5" customWidth="1"/>
    <col min="7428" max="7428" width="38.28515625" style="5" customWidth="1"/>
    <col min="7429" max="7429" width="50.140625" style="5" customWidth="1"/>
    <col min="7430" max="7430" width="19.140625" style="5" customWidth="1"/>
    <col min="7431" max="7431" width="24" style="5" customWidth="1"/>
    <col min="7432" max="7432" width="51.85546875" style="5" customWidth="1"/>
    <col min="7433" max="7680" width="17" style="5"/>
    <col min="7681" max="7682" width="0" style="5" hidden="1" customWidth="1"/>
    <col min="7683" max="7683" width="15.140625" style="5" customWidth="1"/>
    <col min="7684" max="7684" width="38.28515625" style="5" customWidth="1"/>
    <col min="7685" max="7685" width="50.140625" style="5" customWidth="1"/>
    <col min="7686" max="7686" width="19.140625" style="5" customWidth="1"/>
    <col min="7687" max="7687" width="24" style="5" customWidth="1"/>
    <col min="7688" max="7688" width="51.85546875" style="5" customWidth="1"/>
    <col min="7689" max="7936" width="17" style="5"/>
    <col min="7937" max="7938" width="0" style="5" hidden="1" customWidth="1"/>
    <col min="7939" max="7939" width="15.140625" style="5" customWidth="1"/>
    <col min="7940" max="7940" width="38.28515625" style="5" customWidth="1"/>
    <col min="7941" max="7941" width="50.140625" style="5" customWidth="1"/>
    <col min="7942" max="7942" width="19.140625" style="5" customWidth="1"/>
    <col min="7943" max="7943" width="24" style="5" customWidth="1"/>
    <col min="7944" max="7944" width="51.85546875" style="5" customWidth="1"/>
    <col min="7945" max="8192" width="17" style="5"/>
    <col min="8193" max="8194" width="0" style="5" hidden="1" customWidth="1"/>
    <col min="8195" max="8195" width="15.140625" style="5" customWidth="1"/>
    <col min="8196" max="8196" width="38.28515625" style="5" customWidth="1"/>
    <col min="8197" max="8197" width="50.140625" style="5" customWidth="1"/>
    <col min="8198" max="8198" width="19.140625" style="5" customWidth="1"/>
    <col min="8199" max="8199" width="24" style="5" customWidth="1"/>
    <col min="8200" max="8200" width="51.85546875" style="5" customWidth="1"/>
    <col min="8201" max="8448" width="17" style="5"/>
    <col min="8449" max="8450" width="0" style="5" hidden="1" customWidth="1"/>
    <col min="8451" max="8451" width="15.140625" style="5" customWidth="1"/>
    <col min="8452" max="8452" width="38.28515625" style="5" customWidth="1"/>
    <col min="8453" max="8453" width="50.140625" style="5" customWidth="1"/>
    <col min="8454" max="8454" width="19.140625" style="5" customWidth="1"/>
    <col min="8455" max="8455" width="24" style="5" customWidth="1"/>
    <col min="8456" max="8456" width="51.85546875" style="5" customWidth="1"/>
    <col min="8457" max="8704" width="17" style="5"/>
    <col min="8705" max="8706" width="0" style="5" hidden="1" customWidth="1"/>
    <col min="8707" max="8707" width="15.140625" style="5" customWidth="1"/>
    <col min="8708" max="8708" width="38.28515625" style="5" customWidth="1"/>
    <col min="8709" max="8709" width="50.140625" style="5" customWidth="1"/>
    <col min="8710" max="8710" width="19.140625" style="5" customWidth="1"/>
    <col min="8711" max="8711" width="24" style="5" customWidth="1"/>
    <col min="8712" max="8712" width="51.85546875" style="5" customWidth="1"/>
    <col min="8713" max="8960" width="17" style="5"/>
    <col min="8961" max="8962" width="0" style="5" hidden="1" customWidth="1"/>
    <col min="8963" max="8963" width="15.140625" style="5" customWidth="1"/>
    <col min="8964" max="8964" width="38.28515625" style="5" customWidth="1"/>
    <col min="8965" max="8965" width="50.140625" style="5" customWidth="1"/>
    <col min="8966" max="8966" width="19.140625" style="5" customWidth="1"/>
    <col min="8967" max="8967" width="24" style="5" customWidth="1"/>
    <col min="8968" max="8968" width="51.85546875" style="5" customWidth="1"/>
    <col min="8969" max="9216" width="17" style="5"/>
    <col min="9217" max="9218" width="0" style="5" hidden="1" customWidth="1"/>
    <col min="9219" max="9219" width="15.140625" style="5" customWidth="1"/>
    <col min="9220" max="9220" width="38.28515625" style="5" customWidth="1"/>
    <col min="9221" max="9221" width="50.140625" style="5" customWidth="1"/>
    <col min="9222" max="9222" width="19.140625" style="5" customWidth="1"/>
    <col min="9223" max="9223" width="24" style="5" customWidth="1"/>
    <col min="9224" max="9224" width="51.85546875" style="5" customWidth="1"/>
    <col min="9225" max="9472" width="17" style="5"/>
    <col min="9473" max="9474" width="0" style="5" hidden="1" customWidth="1"/>
    <col min="9475" max="9475" width="15.140625" style="5" customWidth="1"/>
    <col min="9476" max="9476" width="38.28515625" style="5" customWidth="1"/>
    <col min="9477" max="9477" width="50.140625" style="5" customWidth="1"/>
    <col min="9478" max="9478" width="19.140625" style="5" customWidth="1"/>
    <col min="9479" max="9479" width="24" style="5" customWidth="1"/>
    <col min="9480" max="9480" width="51.85546875" style="5" customWidth="1"/>
    <col min="9481" max="9728" width="17" style="5"/>
    <col min="9729" max="9730" width="0" style="5" hidden="1" customWidth="1"/>
    <col min="9731" max="9731" width="15.140625" style="5" customWidth="1"/>
    <col min="9732" max="9732" width="38.28515625" style="5" customWidth="1"/>
    <col min="9733" max="9733" width="50.140625" style="5" customWidth="1"/>
    <col min="9734" max="9734" width="19.140625" style="5" customWidth="1"/>
    <col min="9735" max="9735" width="24" style="5" customWidth="1"/>
    <col min="9736" max="9736" width="51.85546875" style="5" customWidth="1"/>
    <col min="9737" max="9984" width="17" style="5"/>
    <col min="9985" max="9986" width="0" style="5" hidden="1" customWidth="1"/>
    <col min="9987" max="9987" width="15.140625" style="5" customWidth="1"/>
    <col min="9988" max="9988" width="38.28515625" style="5" customWidth="1"/>
    <col min="9989" max="9989" width="50.140625" style="5" customWidth="1"/>
    <col min="9990" max="9990" width="19.140625" style="5" customWidth="1"/>
    <col min="9991" max="9991" width="24" style="5" customWidth="1"/>
    <col min="9992" max="9992" width="51.85546875" style="5" customWidth="1"/>
    <col min="9993" max="10240" width="17" style="5"/>
    <col min="10241" max="10242" width="0" style="5" hidden="1" customWidth="1"/>
    <col min="10243" max="10243" width="15.140625" style="5" customWidth="1"/>
    <col min="10244" max="10244" width="38.28515625" style="5" customWidth="1"/>
    <col min="10245" max="10245" width="50.140625" style="5" customWidth="1"/>
    <col min="10246" max="10246" width="19.140625" style="5" customWidth="1"/>
    <col min="10247" max="10247" width="24" style="5" customWidth="1"/>
    <col min="10248" max="10248" width="51.85546875" style="5" customWidth="1"/>
    <col min="10249" max="10496" width="17" style="5"/>
    <col min="10497" max="10498" width="0" style="5" hidden="1" customWidth="1"/>
    <col min="10499" max="10499" width="15.140625" style="5" customWidth="1"/>
    <col min="10500" max="10500" width="38.28515625" style="5" customWidth="1"/>
    <col min="10501" max="10501" width="50.140625" style="5" customWidth="1"/>
    <col min="10502" max="10502" width="19.140625" style="5" customWidth="1"/>
    <col min="10503" max="10503" width="24" style="5" customWidth="1"/>
    <col min="10504" max="10504" width="51.85546875" style="5" customWidth="1"/>
    <col min="10505" max="10752" width="17" style="5"/>
    <col min="10753" max="10754" width="0" style="5" hidden="1" customWidth="1"/>
    <col min="10755" max="10755" width="15.140625" style="5" customWidth="1"/>
    <col min="10756" max="10756" width="38.28515625" style="5" customWidth="1"/>
    <col min="10757" max="10757" width="50.140625" style="5" customWidth="1"/>
    <col min="10758" max="10758" width="19.140625" style="5" customWidth="1"/>
    <col min="10759" max="10759" width="24" style="5" customWidth="1"/>
    <col min="10760" max="10760" width="51.85546875" style="5" customWidth="1"/>
    <col min="10761" max="11008" width="17" style="5"/>
    <col min="11009" max="11010" width="0" style="5" hidden="1" customWidth="1"/>
    <col min="11011" max="11011" width="15.140625" style="5" customWidth="1"/>
    <col min="11012" max="11012" width="38.28515625" style="5" customWidth="1"/>
    <col min="11013" max="11013" width="50.140625" style="5" customWidth="1"/>
    <col min="11014" max="11014" width="19.140625" style="5" customWidth="1"/>
    <col min="11015" max="11015" width="24" style="5" customWidth="1"/>
    <col min="11016" max="11016" width="51.85546875" style="5" customWidth="1"/>
    <col min="11017" max="11264" width="17" style="5"/>
    <col min="11265" max="11266" width="0" style="5" hidden="1" customWidth="1"/>
    <col min="11267" max="11267" width="15.140625" style="5" customWidth="1"/>
    <col min="11268" max="11268" width="38.28515625" style="5" customWidth="1"/>
    <col min="11269" max="11269" width="50.140625" style="5" customWidth="1"/>
    <col min="11270" max="11270" width="19.140625" style="5" customWidth="1"/>
    <col min="11271" max="11271" width="24" style="5" customWidth="1"/>
    <col min="11272" max="11272" width="51.85546875" style="5" customWidth="1"/>
    <col min="11273" max="11520" width="17" style="5"/>
    <col min="11521" max="11522" width="0" style="5" hidden="1" customWidth="1"/>
    <col min="11523" max="11523" width="15.140625" style="5" customWidth="1"/>
    <col min="11524" max="11524" width="38.28515625" style="5" customWidth="1"/>
    <col min="11525" max="11525" width="50.140625" style="5" customWidth="1"/>
    <col min="11526" max="11526" width="19.140625" style="5" customWidth="1"/>
    <col min="11527" max="11527" width="24" style="5" customWidth="1"/>
    <col min="11528" max="11528" width="51.85546875" style="5" customWidth="1"/>
    <col min="11529" max="11776" width="17" style="5"/>
    <col min="11777" max="11778" width="0" style="5" hidden="1" customWidth="1"/>
    <col min="11779" max="11779" width="15.140625" style="5" customWidth="1"/>
    <col min="11780" max="11780" width="38.28515625" style="5" customWidth="1"/>
    <col min="11781" max="11781" width="50.140625" style="5" customWidth="1"/>
    <col min="11782" max="11782" width="19.140625" style="5" customWidth="1"/>
    <col min="11783" max="11783" width="24" style="5" customWidth="1"/>
    <col min="11784" max="11784" width="51.85546875" style="5" customWidth="1"/>
    <col min="11785" max="12032" width="17" style="5"/>
    <col min="12033" max="12034" width="0" style="5" hidden="1" customWidth="1"/>
    <col min="12035" max="12035" width="15.140625" style="5" customWidth="1"/>
    <col min="12036" max="12036" width="38.28515625" style="5" customWidth="1"/>
    <col min="12037" max="12037" width="50.140625" style="5" customWidth="1"/>
    <col min="12038" max="12038" width="19.140625" style="5" customWidth="1"/>
    <col min="12039" max="12039" width="24" style="5" customWidth="1"/>
    <col min="12040" max="12040" width="51.85546875" style="5" customWidth="1"/>
    <col min="12041" max="12288" width="17" style="5"/>
    <col min="12289" max="12290" width="0" style="5" hidden="1" customWidth="1"/>
    <col min="12291" max="12291" width="15.140625" style="5" customWidth="1"/>
    <col min="12292" max="12292" width="38.28515625" style="5" customWidth="1"/>
    <col min="12293" max="12293" width="50.140625" style="5" customWidth="1"/>
    <col min="12294" max="12294" width="19.140625" style="5" customWidth="1"/>
    <col min="12295" max="12295" width="24" style="5" customWidth="1"/>
    <col min="12296" max="12296" width="51.85546875" style="5" customWidth="1"/>
    <col min="12297" max="12544" width="17" style="5"/>
    <col min="12545" max="12546" width="0" style="5" hidden="1" customWidth="1"/>
    <col min="12547" max="12547" width="15.140625" style="5" customWidth="1"/>
    <col min="12548" max="12548" width="38.28515625" style="5" customWidth="1"/>
    <col min="12549" max="12549" width="50.140625" style="5" customWidth="1"/>
    <col min="12550" max="12550" width="19.140625" style="5" customWidth="1"/>
    <col min="12551" max="12551" width="24" style="5" customWidth="1"/>
    <col min="12552" max="12552" width="51.85546875" style="5" customWidth="1"/>
    <col min="12553" max="12800" width="17" style="5"/>
    <col min="12801" max="12802" width="0" style="5" hidden="1" customWidth="1"/>
    <col min="12803" max="12803" width="15.140625" style="5" customWidth="1"/>
    <col min="12804" max="12804" width="38.28515625" style="5" customWidth="1"/>
    <col min="12805" max="12805" width="50.140625" style="5" customWidth="1"/>
    <col min="12806" max="12806" width="19.140625" style="5" customWidth="1"/>
    <col min="12807" max="12807" width="24" style="5" customWidth="1"/>
    <col min="12808" max="12808" width="51.85546875" style="5" customWidth="1"/>
    <col min="12809" max="13056" width="17" style="5"/>
    <col min="13057" max="13058" width="0" style="5" hidden="1" customWidth="1"/>
    <col min="13059" max="13059" width="15.140625" style="5" customWidth="1"/>
    <col min="13060" max="13060" width="38.28515625" style="5" customWidth="1"/>
    <col min="13061" max="13061" width="50.140625" style="5" customWidth="1"/>
    <col min="13062" max="13062" width="19.140625" style="5" customWidth="1"/>
    <col min="13063" max="13063" width="24" style="5" customWidth="1"/>
    <col min="13064" max="13064" width="51.85546875" style="5" customWidth="1"/>
    <col min="13065" max="13312" width="17" style="5"/>
    <col min="13313" max="13314" width="0" style="5" hidden="1" customWidth="1"/>
    <col min="13315" max="13315" width="15.140625" style="5" customWidth="1"/>
    <col min="13316" max="13316" width="38.28515625" style="5" customWidth="1"/>
    <col min="13317" max="13317" width="50.140625" style="5" customWidth="1"/>
    <col min="13318" max="13318" width="19.140625" style="5" customWidth="1"/>
    <col min="13319" max="13319" width="24" style="5" customWidth="1"/>
    <col min="13320" max="13320" width="51.85546875" style="5" customWidth="1"/>
    <col min="13321" max="13568" width="17" style="5"/>
    <col min="13569" max="13570" width="0" style="5" hidden="1" customWidth="1"/>
    <col min="13571" max="13571" width="15.140625" style="5" customWidth="1"/>
    <col min="13572" max="13572" width="38.28515625" style="5" customWidth="1"/>
    <col min="13573" max="13573" width="50.140625" style="5" customWidth="1"/>
    <col min="13574" max="13574" width="19.140625" style="5" customWidth="1"/>
    <col min="13575" max="13575" width="24" style="5" customWidth="1"/>
    <col min="13576" max="13576" width="51.85546875" style="5" customWidth="1"/>
    <col min="13577" max="13824" width="17" style="5"/>
    <col min="13825" max="13826" width="0" style="5" hidden="1" customWidth="1"/>
    <col min="13827" max="13827" width="15.140625" style="5" customWidth="1"/>
    <col min="13828" max="13828" width="38.28515625" style="5" customWidth="1"/>
    <col min="13829" max="13829" width="50.140625" style="5" customWidth="1"/>
    <col min="13830" max="13830" width="19.140625" style="5" customWidth="1"/>
    <col min="13831" max="13831" width="24" style="5" customWidth="1"/>
    <col min="13832" max="13832" width="51.85546875" style="5" customWidth="1"/>
    <col min="13833" max="14080" width="17" style="5"/>
    <col min="14081" max="14082" width="0" style="5" hidden="1" customWidth="1"/>
    <col min="14083" max="14083" width="15.140625" style="5" customWidth="1"/>
    <col min="14084" max="14084" width="38.28515625" style="5" customWidth="1"/>
    <col min="14085" max="14085" width="50.140625" style="5" customWidth="1"/>
    <col min="14086" max="14086" width="19.140625" style="5" customWidth="1"/>
    <col min="14087" max="14087" width="24" style="5" customWidth="1"/>
    <col min="14088" max="14088" width="51.85546875" style="5" customWidth="1"/>
    <col min="14089" max="14336" width="17" style="5"/>
    <col min="14337" max="14338" width="0" style="5" hidden="1" customWidth="1"/>
    <col min="14339" max="14339" width="15.140625" style="5" customWidth="1"/>
    <col min="14340" max="14340" width="38.28515625" style="5" customWidth="1"/>
    <col min="14341" max="14341" width="50.140625" style="5" customWidth="1"/>
    <col min="14342" max="14342" width="19.140625" style="5" customWidth="1"/>
    <col min="14343" max="14343" width="24" style="5" customWidth="1"/>
    <col min="14344" max="14344" width="51.85546875" style="5" customWidth="1"/>
    <col min="14345" max="14592" width="17" style="5"/>
    <col min="14593" max="14594" width="0" style="5" hidden="1" customWidth="1"/>
    <col min="14595" max="14595" width="15.140625" style="5" customWidth="1"/>
    <col min="14596" max="14596" width="38.28515625" style="5" customWidth="1"/>
    <col min="14597" max="14597" width="50.140625" style="5" customWidth="1"/>
    <col min="14598" max="14598" width="19.140625" style="5" customWidth="1"/>
    <col min="14599" max="14599" width="24" style="5" customWidth="1"/>
    <col min="14600" max="14600" width="51.85546875" style="5" customWidth="1"/>
    <col min="14601" max="14848" width="17" style="5"/>
    <col min="14849" max="14850" width="0" style="5" hidden="1" customWidth="1"/>
    <col min="14851" max="14851" width="15.140625" style="5" customWidth="1"/>
    <col min="14852" max="14852" width="38.28515625" style="5" customWidth="1"/>
    <col min="14853" max="14853" width="50.140625" style="5" customWidth="1"/>
    <col min="14854" max="14854" width="19.140625" style="5" customWidth="1"/>
    <col min="14855" max="14855" width="24" style="5" customWidth="1"/>
    <col min="14856" max="14856" width="51.85546875" style="5" customWidth="1"/>
    <col min="14857" max="15104" width="17" style="5"/>
    <col min="15105" max="15106" width="0" style="5" hidden="1" customWidth="1"/>
    <col min="15107" max="15107" width="15.140625" style="5" customWidth="1"/>
    <col min="15108" max="15108" width="38.28515625" style="5" customWidth="1"/>
    <col min="15109" max="15109" width="50.140625" style="5" customWidth="1"/>
    <col min="15110" max="15110" width="19.140625" style="5" customWidth="1"/>
    <col min="15111" max="15111" width="24" style="5" customWidth="1"/>
    <col min="15112" max="15112" width="51.85546875" style="5" customWidth="1"/>
    <col min="15113" max="15360" width="17" style="5"/>
    <col min="15361" max="15362" width="0" style="5" hidden="1" customWidth="1"/>
    <col min="15363" max="15363" width="15.140625" style="5" customWidth="1"/>
    <col min="15364" max="15364" width="38.28515625" style="5" customWidth="1"/>
    <col min="15365" max="15365" width="50.140625" style="5" customWidth="1"/>
    <col min="15366" max="15366" width="19.140625" style="5" customWidth="1"/>
    <col min="15367" max="15367" width="24" style="5" customWidth="1"/>
    <col min="15368" max="15368" width="51.85546875" style="5" customWidth="1"/>
    <col min="15369" max="15616" width="17" style="5"/>
    <col min="15617" max="15618" width="0" style="5" hidden="1" customWidth="1"/>
    <col min="15619" max="15619" width="15.140625" style="5" customWidth="1"/>
    <col min="15620" max="15620" width="38.28515625" style="5" customWidth="1"/>
    <col min="15621" max="15621" width="50.140625" style="5" customWidth="1"/>
    <col min="15622" max="15622" width="19.140625" style="5" customWidth="1"/>
    <col min="15623" max="15623" width="24" style="5" customWidth="1"/>
    <col min="15624" max="15624" width="51.85546875" style="5" customWidth="1"/>
    <col min="15625" max="15872" width="17" style="5"/>
    <col min="15873" max="15874" width="0" style="5" hidden="1" customWidth="1"/>
    <col min="15875" max="15875" width="15.140625" style="5" customWidth="1"/>
    <col min="15876" max="15876" width="38.28515625" style="5" customWidth="1"/>
    <col min="15877" max="15877" width="50.140625" style="5" customWidth="1"/>
    <col min="15878" max="15878" width="19.140625" style="5" customWidth="1"/>
    <col min="15879" max="15879" width="24" style="5" customWidth="1"/>
    <col min="15880" max="15880" width="51.85546875" style="5" customWidth="1"/>
    <col min="15881" max="16128" width="17" style="5"/>
    <col min="16129" max="16130" width="0" style="5" hidden="1" customWidth="1"/>
    <col min="16131" max="16131" width="15.140625" style="5" customWidth="1"/>
    <col min="16132" max="16132" width="38.28515625" style="5" customWidth="1"/>
    <col min="16133" max="16133" width="50.140625" style="5" customWidth="1"/>
    <col min="16134" max="16134" width="19.140625" style="5" customWidth="1"/>
    <col min="16135" max="16135" width="24" style="5" customWidth="1"/>
    <col min="16136" max="16136" width="51.85546875" style="5" customWidth="1"/>
    <col min="16137" max="16384" width="17" style="5"/>
  </cols>
  <sheetData>
    <row r="1" spans="3:54" ht="15.75" customHeight="1" x14ac:dyDescent="0.2">
      <c r="C1" s="1"/>
      <c r="D1" s="2" t="s">
        <v>0</v>
      </c>
      <c r="E1" s="2"/>
      <c r="F1" s="3" t="s">
        <v>1</v>
      </c>
      <c r="G1" s="3"/>
    </row>
    <row r="2" spans="3:54" ht="15.75" customHeight="1" x14ac:dyDescent="0.2">
      <c r="C2" s="1"/>
      <c r="D2" s="6" t="s">
        <v>2</v>
      </c>
      <c r="E2" s="7"/>
      <c r="F2" s="8" t="s">
        <v>3</v>
      </c>
      <c r="G2" s="8" t="s">
        <v>4</v>
      </c>
    </row>
    <row r="3" spans="3:54" ht="15.75" customHeight="1" x14ac:dyDescent="0.2">
      <c r="C3" s="1"/>
      <c r="D3" s="6" t="s">
        <v>5</v>
      </c>
      <c r="E3" s="7"/>
      <c r="F3" s="8"/>
      <c r="G3" s="8"/>
    </row>
    <row r="4" spans="3:54" ht="15.75" customHeight="1" x14ac:dyDescent="0.2">
      <c r="C4" s="1"/>
      <c r="D4" s="6" t="s">
        <v>6</v>
      </c>
      <c r="E4" s="7"/>
      <c r="F4" s="9" t="s">
        <v>7</v>
      </c>
      <c r="G4" s="10">
        <v>1</v>
      </c>
      <c r="I4" s="11"/>
      <c r="J4" s="11"/>
      <c r="BB4" s="5" t="s">
        <v>8</v>
      </c>
    </row>
    <row r="5" spans="3:54" ht="15.75" customHeight="1" x14ac:dyDescent="0.2">
      <c r="C5" s="12"/>
      <c r="D5" s="13" t="s">
        <v>9</v>
      </c>
      <c r="E5" s="13"/>
      <c r="F5" s="9"/>
      <c r="G5" s="10"/>
      <c r="I5" s="11"/>
      <c r="J5" s="11"/>
      <c r="BB5" s="5" t="s">
        <v>10</v>
      </c>
    </row>
    <row r="6" spans="3:54" ht="18.75" x14ac:dyDescent="0.2">
      <c r="C6" s="14" t="s">
        <v>11</v>
      </c>
      <c r="D6" s="14"/>
      <c r="E6" s="15" t="s">
        <v>12</v>
      </c>
      <c r="F6" s="16" t="s">
        <v>13</v>
      </c>
      <c r="G6" s="17" t="s">
        <v>14</v>
      </c>
      <c r="I6" s="18"/>
      <c r="J6" s="18"/>
      <c r="K6" s="18"/>
    </row>
    <row r="7" spans="3:54" ht="20.100000000000001" customHeight="1" x14ac:dyDescent="0.2">
      <c r="C7" s="19" t="s">
        <v>15</v>
      </c>
      <c r="D7" s="19"/>
      <c r="E7" s="20" t="s">
        <v>16</v>
      </c>
      <c r="F7" s="21" t="s">
        <v>17</v>
      </c>
      <c r="G7" s="22">
        <v>10894988000800</v>
      </c>
      <c r="I7" s="18"/>
      <c r="J7" s="18"/>
      <c r="K7" s="18"/>
    </row>
    <row r="8" spans="3:54" ht="20.100000000000001" customHeight="1" x14ac:dyDescent="0.2">
      <c r="C8" s="23" t="s">
        <v>18</v>
      </c>
      <c r="D8" s="23"/>
      <c r="E8" s="23"/>
      <c r="F8" s="24" t="s">
        <v>19</v>
      </c>
      <c r="G8" s="24"/>
      <c r="I8" s="18"/>
      <c r="J8" s="18"/>
      <c r="K8" s="18"/>
    </row>
    <row r="9" spans="3:54" ht="20.25" customHeight="1" x14ac:dyDescent="0.2">
      <c r="C9" s="25" t="s">
        <v>20</v>
      </c>
      <c r="D9" s="25"/>
      <c r="E9" s="25"/>
      <c r="F9" s="26" t="s">
        <v>21</v>
      </c>
      <c r="G9" s="27" t="str">
        <f>IFERROR(VLOOKUP(C7,'[1]DADOS (OCULTAR)'!P3:S39,4,0),"")</f>
        <v/>
      </c>
      <c r="H9" s="28"/>
      <c r="I9" s="18"/>
      <c r="J9" s="18"/>
      <c r="K9" s="18"/>
    </row>
    <row r="10" spans="3:54" ht="25.5" customHeight="1" x14ac:dyDescent="0.2">
      <c r="C10" s="29" t="s">
        <v>22</v>
      </c>
      <c r="D10" s="29"/>
      <c r="E10" s="29"/>
      <c r="F10" s="30" t="s">
        <v>23</v>
      </c>
      <c r="G10" s="30"/>
      <c r="H10" s="28"/>
      <c r="I10" s="18"/>
      <c r="J10" s="18"/>
      <c r="K10" s="18"/>
    </row>
    <row r="11" spans="3:54" ht="18" customHeight="1" x14ac:dyDescent="0.2">
      <c r="C11" s="31" t="s">
        <v>24</v>
      </c>
      <c r="D11" s="31"/>
      <c r="E11" s="31"/>
      <c r="F11" s="32">
        <v>7841670.2400000002</v>
      </c>
      <c r="G11" s="32"/>
      <c r="H11" s="28"/>
      <c r="I11" s="18"/>
      <c r="J11" s="33"/>
      <c r="K11" s="33"/>
      <c r="L11" s="34"/>
    </row>
    <row r="12" spans="3:54" ht="18" customHeight="1" x14ac:dyDescent="0.2">
      <c r="C12" s="31" t="s">
        <v>25</v>
      </c>
      <c r="D12" s="31"/>
      <c r="E12" s="31"/>
      <c r="F12" s="32">
        <v>0</v>
      </c>
      <c r="G12" s="32"/>
      <c r="H12" s="28"/>
      <c r="I12" s="18"/>
      <c r="J12" s="33"/>
      <c r="K12" s="33"/>
      <c r="L12" s="34"/>
    </row>
    <row r="13" spans="3:54" ht="18" customHeight="1" x14ac:dyDescent="0.2">
      <c r="C13" s="31" t="s">
        <v>26</v>
      </c>
      <c r="D13" s="31"/>
      <c r="E13" s="31"/>
      <c r="F13" s="32">
        <v>0</v>
      </c>
      <c r="G13" s="32"/>
      <c r="H13" s="28"/>
      <c r="I13" s="18"/>
      <c r="J13" s="33"/>
      <c r="K13" s="33"/>
    </row>
    <row r="14" spans="3:54" ht="18" customHeight="1" x14ac:dyDescent="0.2">
      <c r="C14" s="31" t="s">
        <v>27</v>
      </c>
      <c r="D14" s="31"/>
      <c r="E14" s="31"/>
      <c r="F14" s="32">
        <v>0</v>
      </c>
      <c r="G14" s="32"/>
      <c r="H14" s="28"/>
      <c r="I14" s="18"/>
      <c r="J14" s="33"/>
      <c r="K14" s="33"/>
    </row>
    <row r="15" spans="3:54" ht="18" customHeight="1" x14ac:dyDescent="0.2">
      <c r="C15" s="31" t="s">
        <v>28</v>
      </c>
      <c r="D15" s="31"/>
      <c r="E15" s="31"/>
      <c r="F15" s="32">
        <v>0</v>
      </c>
      <c r="G15" s="32"/>
      <c r="H15" s="28"/>
      <c r="I15" s="18"/>
      <c r="J15" s="33"/>
      <c r="K15" s="33"/>
    </row>
    <row r="16" spans="3:54" ht="18" customHeight="1" x14ac:dyDescent="0.2">
      <c r="C16" s="35" t="s">
        <v>29</v>
      </c>
      <c r="D16" s="35"/>
      <c r="E16" s="35"/>
      <c r="F16" s="32">
        <v>0</v>
      </c>
      <c r="G16" s="32"/>
      <c r="H16" s="28"/>
      <c r="I16" s="18"/>
      <c r="J16" s="33"/>
      <c r="K16" s="33"/>
    </row>
    <row r="17" spans="1:11" ht="18" customHeight="1" x14ac:dyDescent="0.2">
      <c r="C17" s="29" t="s">
        <v>30</v>
      </c>
      <c r="D17" s="29"/>
      <c r="E17" s="29"/>
      <c r="F17" s="37">
        <f>SUM(F11:G15)-F16</f>
        <v>7841670.2400000002</v>
      </c>
      <c r="G17" s="37"/>
      <c r="H17" s="28"/>
      <c r="I17" s="18"/>
      <c r="J17" s="33"/>
      <c r="K17" s="33"/>
    </row>
    <row r="18" spans="1:11" ht="18" customHeight="1" x14ac:dyDescent="0.2">
      <c r="C18" s="31" t="s">
        <v>31</v>
      </c>
      <c r="D18" s="31"/>
      <c r="E18" s="31"/>
      <c r="F18" s="32">
        <v>1851.18</v>
      </c>
      <c r="G18" s="32"/>
      <c r="H18" s="28"/>
      <c r="I18" s="18"/>
      <c r="J18" s="33"/>
      <c r="K18" s="33"/>
    </row>
    <row r="19" spans="1:11" ht="18" customHeight="1" x14ac:dyDescent="0.2">
      <c r="C19" s="38" t="s">
        <v>32</v>
      </c>
      <c r="D19" s="38"/>
      <c r="E19" s="38"/>
      <c r="F19" s="39"/>
      <c r="G19" s="39"/>
      <c r="H19" s="28"/>
      <c r="I19" s="18"/>
      <c r="J19" s="33"/>
      <c r="K19" s="33"/>
    </row>
    <row r="20" spans="1:11" ht="18" customHeight="1" x14ac:dyDescent="0.2">
      <c r="C20" s="31" t="s">
        <v>33</v>
      </c>
      <c r="D20" s="31"/>
      <c r="E20" s="31"/>
      <c r="F20" s="32"/>
      <c r="G20" s="32"/>
      <c r="H20" s="28"/>
      <c r="I20" s="18"/>
      <c r="J20" s="33"/>
      <c r="K20" s="33"/>
    </row>
    <row r="21" spans="1:11" ht="18" customHeight="1" x14ac:dyDescent="0.2">
      <c r="C21" s="31" t="s">
        <v>34</v>
      </c>
      <c r="D21" s="31"/>
      <c r="E21" s="31"/>
      <c r="F21" s="32"/>
      <c r="G21" s="32"/>
      <c r="H21" s="28"/>
      <c r="I21" s="18"/>
      <c r="J21" s="33"/>
      <c r="K21" s="33"/>
    </row>
    <row r="22" spans="1:11" ht="18" customHeight="1" x14ac:dyDescent="0.2">
      <c r="C22" s="31" t="s">
        <v>35</v>
      </c>
      <c r="D22" s="31"/>
      <c r="E22" s="31"/>
      <c r="F22" s="32"/>
      <c r="G22" s="32"/>
      <c r="H22" s="40"/>
      <c r="I22" s="18"/>
      <c r="J22" s="33"/>
      <c r="K22" s="33"/>
    </row>
    <row r="23" spans="1:11" ht="18" customHeight="1" x14ac:dyDescent="0.2">
      <c r="C23" s="31" t="s">
        <v>36</v>
      </c>
      <c r="D23" s="31"/>
      <c r="E23" s="31"/>
      <c r="F23" s="32"/>
      <c r="G23" s="32"/>
      <c r="H23" s="40"/>
      <c r="I23" s="18"/>
      <c r="J23" s="33"/>
      <c r="K23" s="33"/>
    </row>
    <row r="24" spans="1:11" ht="18" customHeight="1" x14ac:dyDescent="0.2">
      <c r="C24" s="41" t="s">
        <v>37</v>
      </c>
      <c r="D24" s="41"/>
      <c r="E24" s="41"/>
      <c r="F24" s="42">
        <f>SUM(F18:G23)</f>
        <v>1851.18</v>
      </c>
      <c r="G24" s="42"/>
      <c r="H24" s="28"/>
      <c r="I24" s="18"/>
      <c r="J24" s="33"/>
      <c r="K24" s="33"/>
    </row>
    <row r="25" spans="1:11" ht="18" customHeight="1" x14ac:dyDescent="0.2">
      <c r="C25" s="29" t="s">
        <v>38</v>
      </c>
      <c r="D25" s="29"/>
      <c r="E25" s="29"/>
      <c r="F25" s="37">
        <f>F24+F17</f>
        <v>7843521.4199999999</v>
      </c>
      <c r="G25" s="37"/>
      <c r="H25" s="28"/>
      <c r="I25" s="18"/>
      <c r="J25" s="33"/>
      <c r="K25" s="33"/>
    </row>
    <row r="26" spans="1:11" ht="6" customHeight="1" x14ac:dyDescent="0.2">
      <c r="C26" s="43"/>
      <c r="D26" s="43"/>
      <c r="E26" s="43"/>
      <c r="F26" s="44"/>
      <c r="G26" s="45"/>
      <c r="H26" s="28"/>
      <c r="I26" s="18"/>
      <c r="J26" s="33"/>
      <c r="K26" s="33"/>
    </row>
    <row r="27" spans="1:11" ht="27" customHeight="1" x14ac:dyDescent="0.2">
      <c r="C27" s="29" t="s">
        <v>39</v>
      </c>
      <c r="D27" s="29"/>
      <c r="E27" s="29"/>
      <c r="F27" s="37" t="s">
        <v>23</v>
      </c>
      <c r="G27" s="37"/>
      <c r="H27" s="28"/>
      <c r="I27" s="18"/>
      <c r="J27" s="33"/>
      <c r="K27" s="33"/>
    </row>
    <row r="28" spans="1:11" ht="18" customHeight="1" x14ac:dyDescent="0.2">
      <c r="C28" s="46" t="s">
        <v>40</v>
      </c>
      <c r="D28" s="46"/>
      <c r="E28" s="46"/>
      <c r="F28" s="47">
        <f>F29+SUM(F35:F38)</f>
        <v>1811961.9766999986</v>
      </c>
      <c r="G28" s="47"/>
      <c r="H28" s="48"/>
      <c r="I28" s="49"/>
      <c r="J28" s="33"/>
      <c r="K28" s="33"/>
    </row>
    <row r="29" spans="1:11" ht="18" customHeight="1" x14ac:dyDescent="0.2">
      <c r="A29" s="50"/>
      <c r="C29" s="29" t="s">
        <v>41</v>
      </c>
      <c r="D29" s="29"/>
      <c r="E29" s="29"/>
      <c r="F29" s="37">
        <f>F30+F33+F34</f>
        <v>1525865.5699999987</v>
      </c>
      <c r="G29" s="37"/>
      <c r="H29" s="48"/>
      <c r="I29" s="49"/>
      <c r="J29" s="33"/>
      <c r="K29" s="33"/>
    </row>
    <row r="30" spans="1:11" ht="18" customHeight="1" x14ac:dyDescent="0.2">
      <c r="C30" s="51" t="s">
        <v>42</v>
      </c>
      <c r="D30" s="51"/>
      <c r="E30" s="51"/>
      <c r="F30" s="52">
        <f>F31+F32</f>
        <v>1352515.0499999986</v>
      </c>
      <c r="G30" s="52"/>
      <c r="H30" s="48"/>
      <c r="I30" s="49"/>
      <c r="J30" s="33"/>
      <c r="K30" s="33"/>
    </row>
    <row r="31" spans="1:11" ht="18" customHeight="1" x14ac:dyDescent="0.2">
      <c r="A31" s="50" t="s">
        <v>43</v>
      </c>
      <c r="B31" s="36" t="s">
        <v>44</v>
      </c>
      <c r="C31" s="31" t="s">
        <v>45</v>
      </c>
      <c r="D31" s="31"/>
      <c r="E31" s="31"/>
      <c r="F31" s="53">
        <f>'[1]TCE - ANEXO II - Preencher'!X1</f>
        <v>268104.51999999996</v>
      </c>
      <c r="G31" s="53"/>
      <c r="H31" s="48"/>
      <c r="I31" s="49"/>
      <c r="J31" s="33"/>
      <c r="K31" s="33"/>
    </row>
    <row r="32" spans="1:11" ht="18" customHeight="1" x14ac:dyDescent="0.2">
      <c r="A32" s="50" t="s">
        <v>46</v>
      </c>
      <c r="B32" s="36" t="s">
        <v>44</v>
      </c>
      <c r="C32" s="31" t="s">
        <v>47</v>
      </c>
      <c r="D32" s="31"/>
      <c r="E32" s="31"/>
      <c r="F32" s="53">
        <f>'[1]TCE - ANEXO II - Preencher'!X2</f>
        <v>1084410.5299999986</v>
      </c>
      <c r="G32" s="53"/>
      <c r="H32" s="48"/>
      <c r="I32" s="49"/>
      <c r="J32" s="33"/>
      <c r="K32" s="33"/>
    </row>
    <row r="33" spans="1:14" ht="18" customHeight="1" x14ac:dyDescent="0.2">
      <c r="A33" s="50" t="s">
        <v>48</v>
      </c>
      <c r="B33" s="36" t="s">
        <v>44</v>
      </c>
      <c r="C33" s="31" t="s">
        <v>49</v>
      </c>
      <c r="D33" s="31"/>
      <c r="E33" s="31"/>
      <c r="F33" s="53">
        <f>'[1]TCE - ANEXO II - Preencher'!X4</f>
        <v>0</v>
      </c>
      <c r="G33" s="53"/>
      <c r="H33" s="48"/>
      <c r="I33" s="49"/>
      <c r="J33" s="33"/>
      <c r="K33" s="33"/>
    </row>
    <row r="34" spans="1:14" ht="18" customHeight="1" x14ac:dyDescent="0.2">
      <c r="A34" s="50" t="s">
        <v>50</v>
      </c>
      <c r="B34" s="36" t="s">
        <v>44</v>
      </c>
      <c r="C34" s="31" t="s">
        <v>51</v>
      </c>
      <c r="D34" s="31"/>
      <c r="E34" s="31"/>
      <c r="F34" s="53">
        <f>'[1]TCE - ANEXO II - Preencher'!X3</f>
        <v>173350.52000000002</v>
      </c>
      <c r="G34" s="53"/>
      <c r="H34" s="48"/>
      <c r="I34" s="49"/>
      <c r="J34" s="33"/>
      <c r="K34" s="33"/>
      <c r="M34" s="54"/>
    </row>
    <row r="35" spans="1:14" ht="18" customHeight="1" x14ac:dyDescent="0.2">
      <c r="A35" t="s">
        <v>52</v>
      </c>
      <c r="B35" s="36" t="s">
        <v>53</v>
      </c>
      <c r="C35" s="31" t="s">
        <v>54</v>
      </c>
      <c r="D35" s="31"/>
      <c r="E35" s="31"/>
      <c r="F35" s="53">
        <f>'[1]MEM.CÁLC.FP.'!$D$109</f>
        <v>118800.79920000001</v>
      </c>
      <c r="G35" s="53"/>
      <c r="H35" s="48"/>
      <c r="I35" s="49"/>
      <c r="J35" s="33"/>
      <c r="K35" s="33"/>
      <c r="L35" s="54"/>
      <c r="M35" s="55"/>
    </row>
    <row r="36" spans="1:14" ht="18" customHeight="1" x14ac:dyDescent="0.2">
      <c r="A36" t="s">
        <v>55</v>
      </c>
      <c r="B36" s="36" t="s">
        <v>53</v>
      </c>
      <c r="C36" s="31" t="s">
        <v>56</v>
      </c>
      <c r="D36" s="31"/>
      <c r="E36" s="31"/>
      <c r="F36" s="53">
        <f>IF(G6="SIM","",'[1]MEM.CÁLC.FP.'!$D$110)</f>
        <v>14897.1203</v>
      </c>
      <c r="G36" s="53"/>
      <c r="H36" s="48"/>
      <c r="I36" s="49"/>
      <c r="J36" s="33"/>
      <c r="K36" s="33"/>
      <c r="L36" s="54"/>
      <c r="M36" s="55"/>
      <c r="N36" s="34"/>
    </row>
    <row r="37" spans="1:14" ht="18" customHeight="1" x14ac:dyDescent="0.2">
      <c r="A37" s="56" t="s">
        <v>57</v>
      </c>
      <c r="B37" s="57" t="s">
        <v>58</v>
      </c>
      <c r="C37" s="31" t="s">
        <v>59</v>
      </c>
      <c r="D37" s="31"/>
      <c r="E37" s="31"/>
      <c r="F37" s="53">
        <f>'[1]MEM.CÁLC.FP.'!$C$113</f>
        <v>9149.2900000000009</v>
      </c>
      <c r="G37" s="53"/>
      <c r="H37" s="48"/>
      <c r="I37" s="49"/>
      <c r="J37" s="33"/>
      <c r="K37" s="33"/>
      <c r="M37" s="55"/>
    </row>
    <row r="38" spans="1:14" ht="18" customHeight="1" x14ac:dyDescent="0.2">
      <c r="C38" s="58" t="s">
        <v>60</v>
      </c>
      <c r="D38" s="58"/>
      <c r="E38" s="58"/>
      <c r="F38" s="59">
        <f>F39+F43+F47</f>
        <v>143249.1972</v>
      </c>
      <c r="G38" s="59"/>
      <c r="H38" s="48"/>
      <c r="I38" s="49"/>
      <c r="J38" s="33"/>
      <c r="K38" s="33"/>
    </row>
    <row r="39" spans="1:14" ht="18" customHeight="1" x14ac:dyDescent="0.2">
      <c r="C39" s="51" t="s">
        <v>61</v>
      </c>
      <c r="D39" s="51"/>
      <c r="E39" s="51"/>
      <c r="F39" s="60">
        <f>SUM(F40:G42)</f>
        <v>0</v>
      </c>
      <c r="G39" s="60"/>
      <c r="H39" s="48"/>
      <c r="I39" s="61"/>
      <c r="J39" s="33"/>
      <c r="K39" s="33"/>
    </row>
    <row r="40" spans="1:14" ht="18" customHeight="1" x14ac:dyDescent="0.2">
      <c r="C40" s="38" t="s">
        <v>62</v>
      </c>
      <c r="D40" s="38"/>
      <c r="E40" s="38"/>
      <c r="F40" s="62">
        <f>SUM('[1]MEM.CÁLC.FP.'!D6:D7)</f>
        <v>0</v>
      </c>
      <c r="G40" s="62"/>
      <c r="H40" s="48"/>
      <c r="I40" s="61"/>
      <c r="J40" s="33"/>
      <c r="K40" s="33"/>
    </row>
    <row r="41" spans="1:14" ht="18" customHeight="1" x14ac:dyDescent="0.2">
      <c r="A41" t="s">
        <v>52</v>
      </c>
      <c r="B41" s="36" t="s">
        <v>53</v>
      </c>
      <c r="C41" s="38" t="s">
        <v>63</v>
      </c>
      <c r="D41" s="38"/>
      <c r="E41" s="38"/>
      <c r="F41" s="62">
        <f>SUM('[1]MEM.CÁLC.FP.'!F6:F7)</f>
        <v>0</v>
      </c>
      <c r="G41" s="62"/>
      <c r="H41" s="48"/>
      <c r="I41" s="61"/>
      <c r="J41" s="33"/>
      <c r="K41" s="33"/>
    </row>
    <row r="42" spans="1:14" ht="18" customHeight="1" x14ac:dyDescent="0.2">
      <c r="A42" t="s">
        <v>55</v>
      </c>
      <c r="B42" s="36" t="s">
        <v>53</v>
      </c>
      <c r="C42" s="38" t="s">
        <v>64</v>
      </c>
      <c r="D42" s="38"/>
      <c r="E42" s="38"/>
      <c r="F42" s="62">
        <f>IF(G6="SIM","",SUM('[1]MEM.CÁLC.FP.'!G6:G7))</f>
        <v>0</v>
      </c>
      <c r="G42" s="62"/>
      <c r="H42" s="48"/>
      <c r="I42" s="61"/>
      <c r="J42" s="33"/>
      <c r="K42" s="33"/>
    </row>
    <row r="43" spans="1:14" ht="18" customHeight="1" x14ac:dyDescent="0.2">
      <c r="C43" s="63" t="s">
        <v>65</v>
      </c>
      <c r="D43" s="63"/>
      <c r="E43" s="63"/>
      <c r="F43" s="59">
        <f>SUM(F44:G46)</f>
        <v>129925.4472</v>
      </c>
      <c r="G43" s="59"/>
      <c r="H43" s="48"/>
      <c r="I43" s="18"/>
      <c r="J43" s="33"/>
      <c r="K43" s="33"/>
    </row>
    <row r="44" spans="1:14" ht="18" customHeight="1" x14ac:dyDescent="0.2">
      <c r="C44" s="38" t="s">
        <v>66</v>
      </c>
      <c r="D44" s="38"/>
      <c r="E44" s="38"/>
      <c r="F44" s="64">
        <f>SUM('[1]MEM.CÁLC.FP.'!D9:D10)</f>
        <v>120301.34</v>
      </c>
      <c r="G44" s="64"/>
      <c r="H44" s="48"/>
      <c r="I44" s="18"/>
      <c r="J44" s="33"/>
      <c r="K44" s="33"/>
    </row>
    <row r="45" spans="1:14" ht="18" customHeight="1" x14ac:dyDescent="0.2">
      <c r="A45" t="s">
        <v>52</v>
      </c>
      <c r="B45" s="36" t="s">
        <v>53</v>
      </c>
      <c r="C45" s="38" t="s">
        <v>67</v>
      </c>
      <c r="D45" s="38"/>
      <c r="E45" s="38"/>
      <c r="F45" s="64">
        <f>SUM('[1]MEM.CÁLC.FP.'!F9:F10)</f>
        <v>9624.1072000000004</v>
      </c>
      <c r="G45" s="64"/>
      <c r="H45" s="48"/>
      <c r="I45" s="18"/>
      <c r="J45" s="33"/>
      <c r="K45" s="33"/>
    </row>
    <row r="46" spans="1:14" ht="18" customHeight="1" x14ac:dyDescent="0.2">
      <c r="A46" t="s">
        <v>55</v>
      </c>
      <c r="B46" s="36" t="s">
        <v>53</v>
      </c>
      <c r="C46" s="38" t="s">
        <v>68</v>
      </c>
      <c r="D46" s="38"/>
      <c r="E46" s="38"/>
      <c r="F46" s="62">
        <f>IF(G6="SIM","",SUM('[1]MEM.CÁLC.FP.'!G9:G10))</f>
        <v>0</v>
      </c>
      <c r="G46" s="62"/>
      <c r="H46" s="48"/>
      <c r="I46" s="18"/>
      <c r="J46" s="33"/>
      <c r="K46" s="33"/>
    </row>
    <row r="47" spans="1:14" ht="18" customHeight="1" x14ac:dyDescent="0.2">
      <c r="C47" s="63" t="s">
        <v>69</v>
      </c>
      <c r="D47" s="63"/>
      <c r="E47" s="63"/>
      <c r="F47" s="59">
        <f>SUM(F48:G51)</f>
        <v>13323.750000000004</v>
      </c>
      <c r="G47" s="59"/>
      <c r="H47" s="48"/>
      <c r="I47" s="61"/>
      <c r="J47" s="33"/>
      <c r="K47" s="33"/>
    </row>
    <row r="48" spans="1:14" ht="18" customHeight="1" x14ac:dyDescent="0.2">
      <c r="C48" s="38" t="s">
        <v>70</v>
      </c>
      <c r="D48" s="38"/>
      <c r="E48" s="38"/>
      <c r="F48" s="64">
        <f>'[1]MEM.CÁLC.FP.'!D12+'[1]MEM.CÁLC.FP.'!D14-'[1]MEM.CÁLC.FP.'!D13-'[1]MEM.CÁLC.FP.'!D15</f>
        <v>8910.260000000002</v>
      </c>
      <c r="G48" s="64"/>
      <c r="H48" s="48"/>
      <c r="I48" s="61"/>
      <c r="J48" s="33"/>
      <c r="K48" s="33"/>
    </row>
    <row r="49" spans="1:13" ht="18" customHeight="1" x14ac:dyDescent="0.2">
      <c r="A49" t="s">
        <v>52</v>
      </c>
      <c r="B49" s="36" t="s">
        <v>53</v>
      </c>
      <c r="C49" s="38" t="s">
        <v>71</v>
      </c>
      <c r="D49" s="38"/>
      <c r="E49" s="38"/>
      <c r="F49" s="64">
        <f>SUM('[1]MEM.CÁLC.FP.'!F12:F15)</f>
        <v>2136.5300000000002</v>
      </c>
      <c r="G49" s="64"/>
      <c r="H49" s="48"/>
      <c r="I49" s="61"/>
      <c r="J49" s="33"/>
      <c r="K49" s="33"/>
    </row>
    <row r="50" spans="1:13" ht="18" customHeight="1" x14ac:dyDescent="0.2">
      <c r="A50" t="s">
        <v>55</v>
      </c>
      <c r="B50" s="36" t="s">
        <v>53</v>
      </c>
      <c r="C50" s="38" t="s">
        <v>72</v>
      </c>
      <c r="D50" s="38"/>
      <c r="E50" s="38"/>
      <c r="F50" s="64">
        <f>IF(G6="SIM","",SUM('[1]MEM.CÁLC.FP.'!G12:G15))</f>
        <v>502.02000000000004</v>
      </c>
      <c r="G50" s="64"/>
      <c r="H50" s="48"/>
      <c r="I50" s="65"/>
      <c r="J50" s="33"/>
      <c r="K50" s="33"/>
    </row>
    <row r="51" spans="1:13" ht="18" customHeight="1" x14ac:dyDescent="0.2">
      <c r="A51" t="s">
        <v>52</v>
      </c>
      <c r="B51" s="36" t="s">
        <v>53</v>
      </c>
      <c r="C51" s="38" t="s">
        <v>73</v>
      </c>
      <c r="D51" s="38"/>
      <c r="E51" s="38"/>
      <c r="F51" s="64">
        <f>SUM('[1]MEM.CÁLC.FP.'!H12:H15)</f>
        <v>1774.9399999999998</v>
      </c>
      <c r="G51" s="64"/>
      <c r="H51" s="48"/>
      <c r="I51" s="61"/>
      <c r="J51" s="33"/>
      <c r="K51" s="33"/>
    </row>
    <row r="52" spans="1:13" ht="18" customHeight="1" x14ac:dyDescent="0.2">
      <c r="C52" s="29" t="s">
        <v>74</v>
      </c>
      <c r="D52" s="29"/>
      <c r="E52" s="29"/>
      <c r="F52" s="37">
        <f>SUM(F53:G60)</f>
        <v>26491.69</v>
      </c>
      <c r="G52" s="37"/>
      <c r="H52" s="28"/>
      <c r="I52" s="18"/>
      <c r="J52" s="33"/>
      <c r="K52" s="33"/>
    </row>
    <row r="53" spans="1:13" ht="18" customHeight="1" x14ac:dyDescent="0.2">
      <c r="A53" t="s">
        <v>75</v>
      </c>
      <c r="B53" s="36" t="s">
        <v>76</v>
      </c>
      <c r="C53" s="31" t="s">
        <v>77</v>
      </c>
      <c r="D53" s="31"/>
      <c r="E53" s="31"/>
      <c r="F53" s="66">
        <v>40</v>
      </c>
      <c r="G53" s="66"/>
      <c r="H53" s="48"/>
      <c r="I53" s="18"/>
      <c r="J53" s="33"/>
      <c r="K53" s="33"/>
    </row>
    <row r="54" spans="1:13" ht="18" customHeight="1" x14ac:dyDescent="0.2">
      <c r="A54" t="s">
        <v>78</v>
      </c>
      <c r="B54" s="36" t="s">
        <v>79</v>
      </c>
      <c r="C54" s="31" t="s">
        <v>80</v>
      </c>
      <c r="D54" s="31"/>
      <c r="E54" s="31"/>
      <c r="F54" s="66">
        <v>0</v>
      </c>
      <c r="G54" s="66"/>
      <c r="H54" s="48"/>
      <c r="I54" s="18"/>
      <c r="J54" s="33"/>
      <c r="K54" s="33"/>
      <c r="L54" s="55"/>
    </row>
    <row r="55" spans="1:13" ht="18" customHeight="1" x14ac:dyDescent="0.2">
      <c r="A55" t="s">
        <v>81</v>
      </c>
      <c r="B55" s="36" t="s">
        <v>82</v>
      </c>
      <c r="C55" s="31" t="s">
        <v>83</v>
      </c>
      <c r="D55" s="31"/>
      <c r="E55" s="31"/>
      <c r="F55" s="66">
        <v>0</v>
      </c>
      <c r="G55" s="66"/>
      <c r="H55" s="48"/>
      <c r="I55" s="18"/>
      <c r="J55" s="33"/>
      <c r="K55" s="33"/>
      <c r="L55" s="55"/>
    </row>
    <row r="56" spans="1:13" ht="18" customHeight="1" x14ac:dyDescent="0.2">
      <c r="A56" t="s">
        <v>84</v>
      </c>
      <c r="B56" s="36" t="s">
        <v>85</v>
      </c>
      <c r="C56" s="31" t="s">
        <v>86</v>
      </c>
      <c r="D56" s="31"/>
      <c r="E56" s="31"/>
      <c r="F56" s="32"/>
      <c r="G56" s="32"/>
      <c r="H56" s="48"/>
      <c r="I56" s="18"/>
      <c r="J56" s="33"/>
      <c r="K56" s="33"/>
      <c r="L56" s="34"/>
    </row>
    <row r="57" spans="1:13" ht="18" customHeight="1" x14ac:dyDescent="0.2">
      <c r="A57" t="s">
        <v>87</v>
      </c>
      <c r="B57" s="36" t="s">
        <v>88</v>
      </c>
      <c r="C57" s="31" t="s">
        <v>89</v>
      </c>
      <c r="D57" s="31"/>
      <c r="E57" s="31"/>
      <c r="F57" s="32"/>
      <c r="G57" s="32"/>
      <c r="H57" s="48"/>
      <c r="I57" s="18"/>
      <c r="J57" s="33"/>
      <c r="K57" s="33"/>
      <c r="L57" s="34"/>
      <c r="M57" s="34"/>
    </row>
    <row r="58" spans="1:13" ht="18" customHeight="1" x14ac:dyDescent="0.2">
      <c r="A58" t="s">
        <v>90</v>
      </c>
      <c r="B58" s="36" t="s">
        <v>91</v>
      </c>
      <c r="C58" s="31" t="s">
        <v>92</v>
      </c>
      <c r="D58" s="31"/>
      <c r="E58" s="31"/>
      <c r="F58" s="32"/>
      <c r="G58" s="32"/>
      <c r="H58" s="48"/>
      <c r="I58" s="18"/>
      <c r="J58" s="33"/>
      <c r="K58" s="33"/>
      <c r="L58" s="34"/>
      <c r="M58" s="34"/>
    </row>
    <row r="59" spans="1:13" ht="18" customHeight="1" x14ac:dyDescent="0.2">
      <c r="A59" t="s">
        <v>93</v>
      </c>
      <c r="B59" s="36" t="s">
        <v>94</v>
      </c>
      <c r="C59" s="38" t="s">
        <v>95</v>
      </c>
      <c r="D59" s="38"/>
      <c r="E59" s="38"/>
      <c r="F59" s="39"/>
      <c r="G59" s="39"/>
      <c r="H59" s="48"/>
      <c r="I59" s="18"/>
      <c r="J59" s="33"/>
      <c r="K59" s="33"/>
      <c r="L59" s="34"/>
      <c r="M59" s="34"/>
    </row>
    <row r="60" spans="1:13" ht="18" customHeight="1" x14ac:dyDescent="0.2">
      <c r="A60" t="s">
        <v>96</v>
      </c>
      <c r="B60" s="36" t="s">
        <v>97</v>
      </c>
      <c r="C60" s="31" t="s">
        <v>98</v>
      </c>
      <c r="D60" s="31"/>
      <c r="E60" s="31"/>
      <c r="F60" s="66">
        <f>28105.23-1653.54</f>
        <v>26451.69</v>
      </c>
      <c r="G60" s="66"/>
      <c r="H60" s="48"/>
      <c r="I60" s="18"/>
      <c r="J60" s="33"/>
      <c r="K60" s="33"/>
    </row>
    <row r="61" spans="1:13" ht="18" customHeight="1" x14ac:dyDescent="0.2">
      <c r="C61" s="29" t="s">
        <v>99</v>
      </c>
      <c r="D61" s="29"/>
      <c r="E61" s="29"/>
      <c r="F61" s="37">
        <f>SUM(F62:G66)+F67+F76+F77</f>
        <v>334678.28000000003</v>
      </c>
      <c r="G61" s="37"/>
      <c r="H61" s="28"/>
      <c r="I61" s="18"/>
      <c r="J61" s="33"/>
      <c r="K61" s="33"/>
    </row>
    <row r="62" spans="1:13" ht="18" customHeight="1" x14ac:dyDescent="0.2">
      <c r="A62" t="s">
        <v>100</v>
      </c>
      <c r="B62" s="36" t="s">
        <v>101</v>
      </c>
      <c r="C62" s="31" t="s">
        <v>102</v>
      </c>
      <c r="D62" s="31"/>
      <c r="E62" s="31"/>
      <c r="F62" s="66">
        <v>-4331.8999999999996</v>
      </c>
      <c r="G62" s="66"/>
      <c r="H62" s="48"/>
      <c r="I62" s="18"/>
      <c r="J62" s="33"/>
      <c r="K62" s="33"/>
    </row>
    <row r="63" spans="1:13" ht="18" customHeight="1" x14ac:dyDescent="0.2">
      <c r="A63" t="s">
        <v>103</v>
      </c>
      <c r="B63" s="36" t="s">
        <v>82</v>
      </c>
      <c r="C63" s="31" t="s">
        <v>104</v>
      </c>
      <c r="D63" s="31"/>
      <c r="E63" s="31"/>
      <c r="F63" s="66">
        <f>932.96+953.8-4100.19</f>
        <v>-2213.4299999999994</v>
      </c>
      <c r="G63" s="66"/>
      <c r="H63" s="48"/>
      <c r="I63" s="18"/>
      <c r="J63" s="33"/>
      <c r="K63" s="33"/>
    </row>
    <row r="64" spans="1:13" ht="18" customHeight="1" x14ac:dyDescent="0.2">
      <c r="A64" t="s">
        <v>105</v>
      </c>
      <c r="B64" s="36" t="s">
        <v>106</v>
      </c>
      <c r="C64" s="31" t="s">
        <v>107</v>
      </c>
      <c r="D64" s="31"/>
      <c r="E64" s="31"/>
      <c r="F64" s="66">
        <f>-7924.18+15216.11</f>
        <v>7291.93</v>
      </c>
      <c r="G64" s="66"/>
      <c r="H64" s="48"/>
      <c r="I64" s="18"/>
      <c r="J64" s="33"/>
      <c r="K64" s="33"/>
    </row>
    <row r="65" spans="1:11" ht="18" customHeight="1" x14ac:dyDescent="0.2">
      <c r="A65" t="s">
        <v>108</v>
      </c>
      <c r="B65" s="36" t="s">
        <v>109</v>
      </c>
      <c r="C65" s="31" t="s">
        <v>110</v>
      </c>
      <c r="D65" s="31"/>
      <c r="E65" s="31"/>
      <c r="F65" s="66">
        <v>7839.71</v>
      </c>
      <c r="G65" s="66"/>
      <c r="H65" s="48"/>
      <c r="I65" s="65"/>
      <c r="J65" s="33"/>
      <c r="K65" s="33"/>
    </row>
    <row r="66" spans="1:11" ht="18" customHeight="1" x14ac:dyDescent="0.2">
      <c r="A66" t="s">
        <v>111</v>
      </c>
      <c r="B66" s="36" t="s">
        <v>85</v>
      </c>
      <c r="C66" s="31" t="s">
        <v>112</v>
      </c>
      <c r="D66" s="31"/>
      <c r="E66" s="31"/>
      <c r="F66" s="32"/>
      <c r="G66" s="32"/>
      <c r="H66" s="48"/>
      <c r="I66" s="18"/>
      <c r="J66" s="33"/>
      <c r="K66" s="33"/>
    </row>
    <row r="67" spans="1:11" ht="18" customHeight="1" x14ac:dyDescent="0.2">
      <c r="C67" s="63" t="s">
        <v>113</v>
      </c>
      <c r="D67" s="63"/>
      <c r="E67" s="63"/>
      <c r="F67" s="67">
        <f>F68+F69</f>
        <v>62854.509999999995</v>
      </c>
      <c r="G67" s="67"/>
      <c r="H67" s="28"/>
      <c r="I67" s="18"/>
      <c r="J67" s="33"/>
      <c r="K67" s="33"/>
    </row>
    <row r="68" spans="1:11" ht="18" customHeight="1" x14ac:dyDescent="0.2">
      <c r="A68" t="s">
        <v>114</v>
      </c>
      <c r="B68" s="36" t="s">
        <v>115</v>
      </c>
      <c r="C68" s="38" t="s">
        <v>116</v>
      </c>
      <c r="D68" s="38"/>
      <c r="E68" s="38"/>
      <c r="F68" s="66">
        <f>7310.03+50062.89+5481.59</f>
        <v>62854.509999999995</v>
      </c>
      <c r="G68" s="66"/>
      <c r="H68" s="48"/>
      <c r="I68" s="18"/>
      <c r="J68" s="33"/>
      <c r="K68" s="33"/>
    </row>
    <row r="69" spans="1:11" ht="18" customHeight="1" x14ac:dyDescent="0.2">
      <c r="C69" s="63" t="s">
        <v>117</v>
      </c>
      <c r="D69" s="63"/>
      <c r="E69" s="63"/>
      <c r="F69" s="67">
        <f>F70+F71+F74+F75</f>
        <v>0</v>
      </c>
      <c r="G69" s="67"/>
      <c r="H69" s="28"/>
      <c r="I69" s="18"/>
      <c r="J69" s="33"/>
      <c r="K69" s="33"/>
    </row>
    <row r="70" spans="1:11" ht="18" customHeight="1" x14ac:dyDescent="0.2">
      <c r="A70" t="s">
        <v>118</v>
      </c>
      <c r="B70" s="36" t="s">
        <v>119</v>
      </c>
      <c r="C70" s="38" t="s">
        <v>120</v>
      </c>
      <c r="D70" s="38"/>
      <c r="E70" s="38"/>
      <c r="F70" s="68">
        <v>0</v>
      </c>
      <c r="G70" s="68"/>
      <c r="H70" s="48"/>
      <c r="I70" s="18"/>
      <c r="J70" s="33"/>
      <c r="K70" s="33"/>
    </row>
    <row r="71" spans="1:11" ht="18" customHeight="1" x14ac:dyDescent="0.2">
      <c r="C71" s="63" t="s">
        <v>121</v>
      </c>
      <c r="D71" s="63"/>
      <c r="E71" s="63"/>
      <c r="F71" s="67">
        <f>SUM(F72:G73)</f>
        <v>0</v>
      </c>
      <c r="G71" s="67"/>
      <c r="H71" s="28"/>
      <c r="I71" s="18"/>
      <c r="J71" s="33"/>
      <c r="K71" s="33"/>
    </row>
    <row r="72" spans="1:11" ht="18" customHeight="1" x14ac:dyDescent="0.2">
      <c r="A72" t="s">
        <v>122</v>
      </c>
      <c r="B72" s="36" t="s">
        <v>109</v>
      </c>
      <c r="C72" s="38" t="s">
        <v>123</v>
      </c>
      <c r="D72" s="38"/>
      <c r="E72" s="38"/>
      <c r="F72" s="69"/>
      <c r="G72" s="69"/>
      <c r="H72" s="48"/>
      <c r="I72" s="18"/>
      <c r="J72" s="33"/>
      <c r="K72" s="33"/>
    </row>
    <row r="73" spans="1:11" ht="18" customHeight="1" x14ac:dyDescent="0.2">
      <c r="A73" t="s">
        <v>124</v>
      </c>
      <c r="B73" s="36" t="s">
        <v>119</v>
      </c>
      <c r="C73" s="38" t="s">
        <v>125</v>
      </c>
      <c r="D73" s="38"/>
      <c r="E73" s="38"/>
      <c r="F73" s="69"/>
      <c r="G73" s="69"/>
      <c r="H73" s="48"/>
      <c r="I73" s="18"/>
      <c r="J73" s="33"/>
      <c r="K73" s="33"/>
    </row>
    <row r="74" spans="1:11" ht="18" customHeight="1" x14ac:dyDescent="0.2">
      <c r="A74" t="s">
        <v>126</v>
      </c>
      <c r="B74" s="36" t="s">
        <v>119</v>
      </c>
      <c r="C74" s="38" t="s">
        <v>127</v>
      </c>
      <c r="D74" s="38"/>
      <c r="E74" s="38"/>
      <c r="F74" s="69"/>
      <c r="G74" s="69"/>
      <c r="H74" s="48"/>
      <c r="I74" s="18"/>
      <c r="J74" s="33"/>
      <c r="K74" s="33"/>
    </row>
    <row r="75" spans="1:11" ht="18" customHeight="1" x14ac:dyDescent="0.2">
      <c r="A75" t="s">
        <v>128</v>
      </c>
      <c r="B75" s="36" t="s">
        <v>97</v>
      </c>
      <c r="C75" s="38" t="s">
        <v>129</v>
      </c>
      <c r="D75" s="38"/>
      <c r="E75" s="38"/>
      <c r="F75" s="69"/>
      <c r="G75" s="69"/>
      <c r="H75" s="48"/>
      <c r="I75" s="18"/>
      <c r="J75" s="33"/>
      <c r="K75" s="33"/>
    </row>
    <row r="76" spans="1:11" ht="18" customHeight="1" x14ac:dyDescent="0.2">
      <c r="A76" t="s">
        <v>130</v>
      </c>
      <c r="B76" s="36" t="s">
        <v>131</v>
      </c>
      <c r="C76" s="38" t="s">
        <v>132</v>
      </c>
      <c r="D76" s="38"/>
      <c r="E76" s="38"/>
      <c r="F76" s="66">
        <f>258949.94+4287.52</f>
        <v>263237.46000000002</v>
      </c>
      <c r="G76" s="66"/>
      <c r="H76" s="48"/>
      <c r="I76" s="70"/>
      <c r="J76" s="71"/>
      <c r="K76" s="71"/>
    </row>
    <row r="77" spans="1:11" ht="18" customHeight="1" x14ac:dyDescent="0.2">
      <c r="A77" t="s">
        <v>133</v>
      </c>
      <c r="B77" s="36" t="s">
        <v>97</v>
      </c>
      <c r="C77" s="72" t="s">
        <v>134</v>
      </c>
      <c r="D77" s="72"/>
      <c r="E77" s="72"/>
      <c r="F77" s="66"/>
      <c r="G77" s="66"/>
      <c r="H77" s="48"/>
      <c r="I77" s="18"/>
      <c r="J77" s="33"/>
      <c r="K77" s="33"/>
    </row>
    <row r="78" spans="1:11" ht="18" customHeight="1" x14ac:dyDescent="0.2">
      <c r="C78" s="29" t="s">
        <v>135</v>
      </c>
      <c r="D78" s="29"/>
      <c r="E78" s="29"/>
      <c r="F78" s="37">
        <f>F79+F80+F83</f>
        <v>10569.3</v>
      </c>
      <c r="G78" s="37"/>
      <c r="H78" s="73"/>
      <c r="I78" s="18"/>
      <c r="J78" s="33"/>
      <c r="K78" s="33"/>
    </row>
    <row r="79" spans="1:11" ht="18" customHeight="1" x14ac:dyDescent="0.25">
      <c r="A79" s="74" t="s">
        <v>136</v>
      </c>
      <c r="B79" s="36" t="s">
        <v>137</v>
      </c>
      <c r="C79" s="31" t="s">
        <v>138</v>
      </c>
      <c r="D79" s="31"/>
      <c r="E79" s="31"/>
      <c r="F79" s="53">
        <f>SUMIF('[1]TCE - ANEXO IV - Preencher'!$D$1:$D$65536,'CONTÁBIL- FINANCEIRA '!A79,'[1]TCE - ANEXO IV - Preencher'!$N$1:$N$65536)</f>
        <v>0</v>
      </c>
      <c r="G79" s="53"/>
      <c r="H79" s="48"/>
      <c r="I79" s="18"/>
      <c r="J79" s="33"/>
      <c r="K79" s="33"/>
    </row>
    <row r="80" spans="1:11" ht="18" customHeight="1" x14ac:dyDescent="0.2">
      <c r="C80" s="63" t="s">
        <v>139</v>
      </c>
      <c r="D80" s="63"/>
      <c r="E80" s="63"/>
      <c r="F80" s="67">
        <f>F81+F82</f>
        <v>0</v>
      </c>
      <c r="G80" s="67"/>
      <c r="H80" s="28"/>
      <c r="I80" s="18"/>
      <c r="J80" s="33"/>
      <c r="K80" s="33"/>
    </row>
    <row r="81" spans="1:11" ht="18.75" x14ac:dyDescent="0.25">
      <c r="A81" s="74" t="s">
        <v>140</v>
      </c>
      <c r="B81" s="36" t="s">
        <v>141</v>
      </c>
      <c r="C81" s="31" t="s">
        <v>142</v>
      </c>
      <c r="D81" s="31"/>
      <c r="E81" s="31"/>
      <c r="F81" s="53">
        <f>SUMIF('[1]TCE - ANEXO IV - Preencher'!$D$1:$D$65536,'CONTÁBIL- FINANCEIRA '!A81,'[1]TCE - ANEXO IV - Preencher'!$N$1:$N$65536)</f>
        <v>0</v>
      </c>
      <c r="G81" s="53"/>
      <c r="H81" s="48"/>
      <c r="I81" s="18"/>
      <c r="J81" s="33"/>
      <c r="K81" s="33"/>
    </row>
    <row r="82" spans="1:11" ht="18.75" x14ac:dyDescent="0.25">
      <c r="A82" s="74" t="s">
        <v>143</v>
      </c>
      <c r="B82" s="36" t="s">
        <v>141</v>
      </c>
      <c r="C82" s="31" t="s">
        <v>144</v>
      </c>
      <c r="D82" s="31"/>
      <c r="E82" s="31"/>
      <c r="F82" s="53">
        <f>SUMIF('[1]TCE - ANEXO IV - Preencher'!$D$1:$D$65536,'CONTÁBIL- FINANCEIRA '!A82,'[1]TCE - ANEXO IV - Preencher'!$N$1:$N$65536)</f>
        <v>0</v>
      </c>
      <c r="G82" s="53"/>
      <c r="H82" s="48"/>
      <c r="I82" s="18"/>
      <c r="J82" s="33"/>
      <c r="K82" s="33"/>
    </row>
    <row r="83" spans="1:11" ht="18" customHeight="1" x14ac:dyDescent="0.2">
      <c r="C83" s="63" t="s">
        <v>145</v>
      </c>
      <c r="D83" s="63"/>
      <c r="E83" s="63"/>
      <c r="F83" s="67">
        <f>F84+F85</f>
        <v>10569.3</v>
      </c>
      <c r="G83" s="67"/>
      <c r="H83" s="28"/>
      <c r="I83" s="18"/>
      <c r="J83" s="33"/>
      <c r="K83" s="33"/>
    </row>
    <row r="84" spans="1:11" ht="18.75" x14ac:dyDescent="0.25">
      <c r="A84" s="74" t="s">
        <v>146</v>
      </c>
      <c r="B84" s="36" t="s">
        <v>147</v>
      </c>
      <c r="C84" s="31" t="s">
        <v>148</v>
      </c>
      <c r="D84" s="31"/>
      <c r="E84" s="31"/>
      <c r="F84" s="53">
        <f>SUMIF('[1]TCE - ANEXO IV - Preencher'!$D$1:$D$65536,'CONTÁBIL- FINANCEIRA '!A84,'[1]TCE - ANEXO IV - Preencher'!$N$1:$N$65536)</f>
        <v>167</v>
      </c>
      <c r="G84" s="53"/>
      <c r="H84" s="48"/>
      <c r="I84" s="18"/>
      <c r="J84" s="33"/>
      <c r="K84" s="33"/>
    </row>
    <row r="85" spans="1:11" ht="18.75" x14ac:dyDescent="0.25">
      <c r="A85" s="74" t="s">
        <v>149</v>
      </c>
      <c r="B85" s="36" t="s">
        <v>147</v>
      </c>
      <c r="C85" s="75" t="s">
        <v>150</v>
      </c>
      <c r="D85" s="75"/>
      <c r="E85" s="75"/>
      <c r="F85" s="53">
        <f>SUMIF('[1]TCE - ANEXO IV - Preencher'!$D$1:$D$65536,'CONTÁBIL- FINANCEIRA '!A85,'[1]TCE - ANEXO IV - Preencher'!$N$1:$N$65536)</f>
        <v>10402.299999999999</v>
      </c>
      <c r="G85" s="53"/>
      <c r="H85" s="48"/>
      <c r="I85" s="18"/>
      <c r="J85" s="33"/>
      <c r="K85" s="33"/>
    </row>
    <row r="86" spans="1:11" ht="15.75" customHeight="1" x14ac:dyDescent="0.2">
      <c r="C86" s="76"/>
      <c r="D86" s="77"/>
      <c r="E86" s="78"/>
      <c r="F86" s="79"/>
      <c r="G86" s="79"/>
      <c r="H86" s="80"/>
      <c r="I86" s="18"/>
      <c r="J86" s="33"/>
      <c r="K86" s="33"/>
    </row>
    <row r="87" spans="1:11" ht="15.75" customHeight="1" x14ac:dyDescent="0.2">
      <c r="D87" s="56" t="s">
        <v>151</v>
      </c>
      <c r="E87" s="82" t="s">
        <v>152</v>
      </c>
      <c r="F87" s="83" t="s">
        <v>151</v>
      </c>
      <c r="G87" s="83"/>
      <c r="H87" s="84"/>
      <c r="I87" s="18"/>
      <c r="J87" s="33"/>
      <c r="K87" s="33"/>
    </row>
    <row r="88" spans="1:11" ht="15.75" customHeight="1" x14ac:dyDescent="0.2">
      <c r="C88" s="85"/>
      <c r="D88" s="86" t="s">
        <v>153</v>
      </c>
      <c r="E88" s="87" t="s">
        <v>154</v>
      </c>
      <c r="F88" s="88" t="s">
        <v>155</v>
      </c>
      <c r="G88" s="88"/>
      <c r="H88" s="28"/>
      <c r="I88" s="18"/>
      <c r="J88" s="33"/>
      <c r="K88" s="33"/>
    </row>
    <row r="89" spans="1:11" ht="15.75" x14ac:dyDescent="0.2">
      <c r="C89" s="1"/>
      <c r="D89" s="2" t="str">
        <f>D1</f>
        <v>PREFEITURA DA CIDADE DO RECIFE</v>
      </c>
      <c r="E89" s="2"/>
      <c r="F89" s="3" t="str">
        <f>F1</f>
        <v>Janeiro/2020 - Versão 4.0</v>
      </c>
      <c r="G89" s="3"/>
      <c r="H89" s="28"/>
      <c r="I89" s="18"/>
      <c r="J89" s="33"/>
      <c r="K89" s="33"/>
    </row>
    <row r="90" spans="1:11" ht="15.75" x14ac:dyDescent="0.2">
      <c r="C90" s="1"/>
      <c r="D90" s="89" t="str">
        <f>D2</f>
        <v>SECRETARIA DE SAÚDE DO MUNICÍPIO DE RECIFE</v>
      </c>
      <c r="E90" s="89"/>
      <c r="F90" s="8" t="str">
        <f>F2</f>
        <v>MÊS/ANO COMPETÊNCIA</v>
      </c>
      <c r="G90" s="8" t="str">
        <f>G2</f>
        <v>ANO CONTRATO</v>
      </c>
      <c r="H90" s="28"/>
      <c r="I90" s="18"/>
      <c r="J90" s="33"/>
      <c r="K90" s="33"/>
    </row>
    <row r="91" spans="1:11" ht="15.75" x14ac:dyDescent="0.2">
      <c r="C91" s="1"/>
      <c r="D91" s="89" t="str">
        <f>D3</f>
        <v>SECRETARIA  DE ADMINISTRAÇÃO E FINANÇAS</v>
      </c>
      <c r="E91" s="89"/>
      <c r="F91" s="8"/>
      <c r="G91" s="8"/>
      <c r="H91" s="28"/>
      <c r="I91" s="18"/>
      <c r="J91" s="33"/>
      <c r="K91" s="33"/>
    </row>
    <row r="92" spans="1:11" ht="15.75" x14ac:dyDescent="0.2">
      <c r="C92" s="1"/>
      <c r="D92" s="89" t="str">
        <f>D4</f>
        <v>GERÊNCIA GERAL DE ADMINISTRAÇÃO, FINANÇAS, CONVÊNIOS E CONTRATOS</v>
      </c>
      <c r="E92" s="89"/>
      <c r="F92" s="90" t="str">
        <f>$F$4</f>
        <v>JUNHO/2020</v>
      </c>
      <c r="G92" s="91">
        <f>IF(G4=0,"",G4)</f>
        <v>1</v>
      </c>
      <c r="H92" s="28"/>
      <c r="I92" s="18"/>
      <c r="J92" s="33"/>
      <c r="K92" s="33"/>
    </row>
    <row r="93" spans="1:11" ht="15.75" x14ac:dyDescent="0.2">
      <c r="C93" s="12"/>
      <c r="D93" s="89" t="str">
        <f>D5</f>
        <v>DEMONSTRATIVO DE INFORMAÇÕES FINANCEIRAS COMPLEMENTARES</v>
      </c>
      <c r="E93" s="89"/>
      <c r="F93" s="90"/>
      <c r="G93" s="91"/>
      <c r="H93" s="28"/>
      <c r="I93" s="18"/>
      <c r="J93" s="33"/>
      <c r="K93" s="33"/>
    </row>
    <row r="94" spans="1:11" ht="18" customHeight="1" x14ac:dyDescent="0.2">
      <c r="C94" s="14" t="s">
        <v>156</v>
      </c>
      <c r="D94" s="14"/>
      <c r="E94" s="92" t="s">
        <v>12</v>
      </c>
      <c r="F94" s="92"/>
      <c r="G94" s="92"/>
      <c r="H94" s="28"/>
      <c r="I94" s="18"/>
      <c r="J94" s="33"/>
      <c r="K94" s="33"/>
    </row>
    <row r="95" spans="1:11" ht="18" customHeight="1" x14ac:dyDescent="0.2">
      <c r="C95" s="93" t="str">
        <f>IF(C7=0,"",C7)</f>
        <v>UNIDADE AURORA - HPR1</v>
      </c>
      <c r="D95" s="93"/>
      <c r="E95" s="94" t="str">
        <f>IF(E7=0,"",E7)</f>
        <v>LUCIANA VENÂNCIO</v>
      </c>
      <c r="F95" s="94"/>
      <c r="G95" s="94"/>
      <c r="H95" s="28"/>
      <c r="I95" s="18"/>
      <c r="J95" s="33"/>
      <c r="K95" s="33"/>
    </row>
    <row r="96" spans="1:11" ht="18" customHeight="1" x14ac:dyDescent="0.2">
      <c r="C96" s="29" t="s">
        <v>157</v>
      </c>
      <c r="D96" s="29"/>
      <c r="E96" s="29"/>
      <c r="F96" s="95" t="s">
        <v>23</v>
      </c>
      <c r="G96" s="95"/>
      <c r="H96" s="28"/>
      <c r="I96" s="18"/>
      <c r="J96" s="33"/>
      <c r="K96" s="33"/>
    </row>
    <row r="97" spans="1:11" ht="18" customHeight="1" x14ac:dyDescent="0.2">
      <c r="C97" s="29" t="s">
        <v>158</v>
      </c>
      <c r="D97" s="29"/>
      <c r="E97" s="29"/>
      <c r="F97" s="37">
        <f>F98+F101+F102+F103+F110+F108+F109</f>
        <v>95873.67</v>
      </c>
      <c r="G97" s="37"/>
      <c r="H97" s="28"/>
      <c r="I97" s="18"/>
      <c r="J97" s="33"/>
      <c r="K97" s="33"/>
    </row>
    <row r="98" spans="1:11" ht="18" customHeight="1" x14ac:dyDescent="0.2">
      <c r="C98" s="63" t="s">
        <v>159</v>
      </c>
      <c r="D98" s="63"/>
      <c r="E98" s="63"/>
      <c r="F98" s="67">
        <f>SUM(F99:G100)</f>
        <v>900</v>
      </c>
      <c r="G98" s="67"/>
      <c r="H98" s="28"/>
      <c r="I98" s="18"/>
      <c r="J98" s="33"/>
      <c r="K98" s="33"/>
    </row>
    <row r="99" spans="1:11" ht="18" customHeight="1" x14ac:dyDescent="0.25">
      <c r="A99" s="74" t="s">
        <v>160</v>
      </c>
      <c r="B99" s="36" t="s">
        <v>161</v>
      </c>
      <c r="C99" s="38" t="s">
        <v>162</v>
      </c>
      <c r="D99" s="38"/>
      <c r="E99" s="38"/>
      <c r="F99" s="62">
        <f>SUMIF('[1]TCE - ANEXO IV - Preencher'!$D$1:$D$65536,'CONTÁBIL- FINANCEIRA '!A99,'[1]TCE - ANEXO IV - Preencher'!$N$1:$N$65536)</f>
        <v>0</v>
      </c>
      <c r="G99" s="62"/>
      <c r="H99" s="48"/>
      <c r="I99" s="18"/>
      <c r="J99" s="33"/>
      <c r="K99" s="33"/>
    </row>
    <row r="100" spans="1:11" ht="18" customHeight="1" x14ac:dyDescent="0.25">
      <c r="A100" s="74" t="s">
        <v>163</v>
      </c>
      <c r="B100" s="36" t="s">
        <v>164</v>
      </c>
      <c r="C100" s="38" t="s">
        <v>165</v>
      </c>
      <c r="D100" s="38"/>
      <c r="E100" s="38"/>
      <c r="F100" s="64">
        <f>SUMIF('[1]TCE - ANEXO IV - Preencher'!$D$1:$D$65536,'CONTÁBIL- FINANCEIRA '!A100,'[1]TCE - ANEXO IV - Preencher'!$N$1:$N$65536)</f>
        <v>900</v>
      </c>
      <c r="G100" s="64"/>
      <c r="H100" s="48"/>
      <c r="I100" s="18"/>
      <c r="J100" s="33"/>
      <c r="K100" s="33"/>
    </row>
    <row r="101" spans="1:11" ht="18" customHeight="1" x14ac:dyDescent="0.25">
      <c r="A101" s="74" t="s">
        <v>166</v>
      </c>
      <c r="B101" s="36" t="s">
        <v>167</v>
      </c>
      <c r="C101" s="72" t="s">
        <v>168</v>
      </c>
      <c r="D101" s="72"/>
      <c r="E101" s="72"/>
      <c r="F101" s="64">
        <f>SUMIF('[1]TCE - ANEXO IV - Preencher'!$D$1:$D$65536,'CONTÁBIL- FINANCEIRA '!A101,'[1]TCE - ANEXO IV - Preencher'!$N$1:$N$65536)</f>
        <v>15498.28</v>
      </c>
      <c r="G101" s="64"/>
      <c r="H101" s="48"/>
      <c r="I101" s="18"/>
      <c r="J101" s="33"/>
      <c r="K101" s="33"/>
    </row>
    <row r="102" spans="1:11" ht="18" customHeight="1" x14ac:dyDescent="0.25">
      <c r="A102" s="74" t="s">
        <v>169</v>
      </c>
      <c r="B102" s="36" t="s">
        <v>170</v>
      </c>
      <c r="C102" s="72" t="s">
        <v>171</v>
      </c>
      <c r="D102" s="72"/>
      <c r="E102" s="72"/>
      <c r="F102" s="64">
        <f>SUMIF('[1]TCE - ANEXO IV - Preencher'!$D$1:$D$65536,'CONTÁBIL- FINANCEIRA '!A102,'[1]TCE - ANEXO IV - Preencher'!$N$1:$N$65536)</f>
        <v>43385.15</v>
      </c>
      <c r="G102" s="64"/>
      <c r="H102" s="48"/>
      <c r="I102" s="18"/>
      <c r="J102" s="33"/>
      <c r="K102" s="33"/>
    </row>
    <row r="103" spans="1:11" ht="18" customHeight="1" x14ac:dyDescent="0.2">
      <c r="C103" s="29" t="s">
        <v>172</v>
      </c>
      <c r="D103" s="29"/>
      <c r="E103" s="29"/>
      <c r="F103" s="37">
        <f>F104+F105+F106+F107</f>
        <v>35350.35</v>
      </c>
      <c r="G103" s="37"/>
      <c r="H103" s="28"/>
      <c r="I103" s="18"/>
      <c r="J103" s="33"/>
      <c r="K103" s="33"/>
    </row>
    <row r="104" spans="1:11" ht="18" customHeight="1" x14ac:dyDescent="0.25">
      <c r="A104" s="74" t="s">
        <v>173</v>
      </c>
      <c r="B104" s="36" t="s">
        <v>174</v>
      </c>
      <c r="C104" s="38" t="s">
        <v>175</v>
      </c>
      <c r="D104" s="38"/>
      <c r="E104" s="38"/>
      <c r="F104" s="62">
        <f>SUMIF('[1]TCE - ANEXO IV - Preencher'!$D$1:$D$65536,'CONTÁBIL- FINANCEIRA '!A104,'[1]TCE - ANEXO IV - Preencher'!$N$1:$N$65536)</f>
        <v>0</v>
      </c>
      <c r="G104" s="62"/>
      <c r="H104" s="48"/>
      <c r="I104" s="18"/>
      <c r="J104" s="33"/>
      <c r="K104" s="33"/>
    </row>
    <row r="105" spans="1:11" ht="18" customHeight="1" x14ac:dyDescent="0.25">
      <c r="A105" s="74" t="s">
        <v>176</v>
      </c>
      <c r="B105" s="36" t="s">
        <v>177</v>
      </c>
      <c r="C105" s="38" t="s">
        <v>178</v>
      </c>
      <c r="D105" s="38"/>
      <c r="E105" s="38"/>
      <c r="F105" s="64">
        <f>SUMIF('[1]TCE - ANEXO IV - Preencher'!$D$1:$D$65536,'CONTÁBIL- FINANCEIRA '!A105,'[1]TCE - ANEXO IV - Preencher'!$N$1:$N$65536)</f>
        <v>25350.35</v>
      </c>
      <c r="G105" s="64"/>
      <c r="H105" s="48"/>
      <c r="I105" s="18"/>
      <c r="J105" s="33"/>
      <c r="K105" s="33"/>
    </row>
    <row r="106" spans="1:11" ht="18" customHeight="1" x14ac:dyDescent="0.25">
      <c r="A106" s="74" t="s">
        <v>179</v>
      </c>
      <c r="B106" s="36" t="s">
        <v>180</v>
      </c>
      <c r="C106" s="38" t="s">
        <v>181</v>
      </c>
      <c r="D106" s="38"/>
      <c r="E106" s="38"/>
      <c r="F106" s="64">
        <f>SUMIF('[1]TCE - ANEXO IV - Preencher'!$D$1:$D$65536,'CONTÁBIL- FINANCEIRA '!A106,'[1]TCE - ANEXO IV - Preencher'!$N$1:$N$65536)</f>
        <v>0</v>
      </c>
      <c r="G106" s="64"/>
      <c r="H106" s="48"/>
      <c r="I106" s="18"/>
      <c r="J106" s="33"/>
      <c r="K106" s="33"/>
    </row>
    <row r="107" spans="1:11" ht="18" customHeight="1" x14ac:dyDescent="0.25">
      <c r="A107" s="74" t="s">
        <v>182</v>
      </c>
      <c r="B107" s="36" t="s">
        <v>183</v>
      </c>
      <c r="C107" s="38" t="s">
        <v>184</v>
      </c>
      <c r="D107" s="38"/>
      <c r="E107" s="38"/>
      <c r="F107" s="64">
        <f>SUMIF('[1]TCE - ANEXO IV - Preencher'!$D$1:$D$65536,'CONTÁBIL- FINANCEIRA '!A107,'[1]TCE - ANEXO IV - Preencher'!$N$1:$N$65536)</f>
        <v>10000</v>
      </c>
      <c r="G107" s="64"/>
      <c r="H107" s="48"/>
      <c r="I107" s="18"/>
      <c r="J107" s="33"/>
      <c r="K107" s="33"/>
    </row>
    <row r="108" spans="1:11" ht="18" customHeight="1" x14ac:dyDescent="0.25">
      <c r="A108" s="74" t="s">
        <v>185</v>
      </c>
      <c r="B108" s="36" t="s">
        <v>186</v>
      </c>
      <c r="C108" s="38" t="s">
        <v>187</v>
      </c>
      <c r="D108" s="38"/>
      <c r="E108" s="38"/>
      <c r="F108" s="64">
        <f>SUMIF('[1]TCE - ANEXO IV - Preencher'!$D$1:$D$65536,'CONTÁBIL- FINANCEIRA '!A108,'[1]TCE - ANEXO IV - Preencher'!$N$1:$N$65536)</f>
        <v>0</v>
      </c>
      <c r="G108" s="64"/>
      <c r="H108" s="48"/>
      <c r="I108" s="18"/>
      <c r="J108" s="33"/>
      <c r="K108" s="33"/>
    </row>
    <row r="109" spans="1:11" ht="18" customHeight="1" x14ac:dyDescent="0.25">
      <c r="A109" s="74" t="s">
        <v>188</v>
      </c>
      <c r="B109" s="36" t="s">
        <v>189</v>
      </c>
      <c r="C109" s="38" t="s">
        <v>190</v>
      </c>
      <c r="D109" s="38"/>
      <c r="E109" s="38"/>
      <c r="F109" s="62">
        <f>SUMIF('[1]TCE - ANEXO IV - Preencher'!$D$1:$D$65536,'CONTÁBIL- FINANCEIRA '!A109,'[1]TCE - ANEXO IV - Preencher'!$N$1:$N$65536)</f>
        <v>0</v>
      </c>
      <c r="G109" s="62"/>
      <c r="H109" s="48"/>
      <c r="I109" s="18"/>
      <c r="J109" s="33"/>
      <c r="K109" s="33"/>
    </row>
    <row r="110" spans="1:11" ht="18" customHeight="1" x14ac:dyDescent="0.2">
      <c r="C110" s="63" t="s">
        <v>191</v>
      </c>
      <c r="D110" s="63"/>
      <c r="E110" s="63"/>
      <c r="F110" s="67">
        <f>F111+F112</f>
        <v>739.89</v>
      </c>
      <c r="G110" s="67"/>
      <c r="H110" s="28"/>
      <c r="I110" s="18"/>
      <c r="J110" s="33"/>
      <c r="K110" s="33"/>
    </row>
    <row r="111" spans="1:11" ht="18" customHeight="1" x14ac:dyDescent="0.2">
      <c r="A111" t="s">
        <v>192</v>
      </c>
      <c r="B111" s="36" t="s">
        <v>193</v>
      </c>
      <c r="C111" s="38" t="s">
        <v>194</v>
      </c>
      <c r="D111" s="38"/>
      <c r="E111" s="38"/>
      <c r="F111" s="62">
        <f>SUMIF('[1]TCE - ANEXO IV - Preencher'!$D$1:$D$65536,'CONTÁBIL- FINANCEIRA '!A111,'[1]TCE - ANEXO IV - Preencher'!$N$1:$N$65536)</f>
        <v>0</v>
      </c>
      <c r="G111" s="62"/>
      <c r="H111" s="48"/>
      <c r="I111" s="18"/>
      <c r="J111" s="33"/>
      <c r="K111" s="33"/>
    </row>
    <row r="112" spans="1:11" ht="18" customHeight="1" x14ac:dyDescent="0.25">
      <c r="A112" s="74" t="s">
        <v>195</v>
      </c>
      <c r="B112" s="36" t="s">
        <v>141</v>
      </c>
      <c r="C112" s="38" t="s">
        <v>196</v>
      </c>
      <c r="D112" s="38"/>
      <c r="E112" s="38"/>
      <c r="F112" s="64">
        <f>SUMIF('[1]TCE - ANEXO IV - Preencher'!$D$1:$D$65536,'CONTÁBIL- FINANCEIRA '!A112,'[1]TCE - ANEXO IV - Preencher'!$N$1:$N$65536)</f>
        <v>739.89</v>
      </c>
      <c r="G112" s="64"/>
      <c r="H112" s="48"/>
      <c r="I112" s="18"/>
      <c r="J112" s="33"/>
      <c r="K112" s="33"/>
    </row>
    <row r="113" spans="1:11" ht="18" customHeight="1" x14ac:dyDescent="0.2">
      <c r="C113" s="29" t="s">
        <v>197</v>
      </c>
      <c r="D113" s="29"/>
      <c r="E113" s="29"/>
      <c r="F113" s="37">
        <f>F114+F129+F133</f>
        <v>1995191.36</v>
      </c>
      <c r="G113" s="37"/>
      <c r="H113" s="73"/>
      <c r="I113" s="18"/>
      <c r="J113" s="33"/>
      <c r="K113" s="33"/>
    </row>
    <row r="114" spans="1:11" ht="18" customHeight="1" x14ac:dyDescent="0.2">
      <c r="C114" s="29" t="s">
        <v>198</v>
      </c>
      <c r="D114" s="29"/>
      <c r="E114" s="29"/>
      <c r="F114" s="37">
        <f>F115+F122+F126</f>
        <v>1361645.85</v>
      </c>
      <c r="G114" s="37"/>
      <c r="H114" s="28"/>
      <c r="I114" s="18"/>
      <c r="J114" s="33"/>
      <c r="K114" s="33"/>
    </row>
    <row r="115" spans="1:11" ht="18" customHeight="1" x14ac:dyDescent="0.2">
      <c r="C115" s="63" t="s">
        <v>199</v>
      </c>
      <c r="D115" s="63"/>
      <c r="E115" s="63"/>
      <c r="F115" s="67">
        <f>SUM(F116:G121)</f>
        <v>1293974.22</v>
      </c>
      <c r="G115" s="67"/>
      <c r="H115" s="28"/>
      <c r="I115" s="18"/>
      <c r="J115" s="33"/>
      <c r="K115" s="33"/>
    </row>
    <row r="116" spans="1:11" ht="18" customHeight="1" x14ac:dyDescent="0.25">
      <c r="A116" s="74" t="s">
        <v>200</v>
      </c>
      <c r="B116" s="36" t="s">
        <v>201</v>
      </c>
      <c r="C116" s="31" t="s">
        <v>202</v>
      </c>
      <c r="D116" s="31"/>
      <c r="E116" s="31"/>
      <c r="F116" s="53">
        <f>SUMIF('[1]TCE - ANEXO IV - Preencher'!$D$1:$D$65536,'CONTÁBIL- FINANCEIRA '!A116,'[1]TCE - ANEXO IV - Preencher'!$N$1:$N$65536)</f>
        <v>1020428.19</v>
      </c>
      <c r="G116" s="53"/>
      <c r="H116" s="48"/>
      <c r="I116" s="18"/>
      <c r="J116" s="33"/>
      <c r="K116" s="33"/>
    </row>
    <row r="117" spans="1:11" ht="18" customHeight="1" x14ac:dyDescent="0.25">
      <c r="A117" s="74" t="s">
        <v>203</v>
      </c>
      <c r="B117" s="36" t="s">
        <v>204</v>
      </c>
      <c r="C117" s="31" t="s">
        <v>205</v>
      </c>
      <c r="D117" s="31"/>
      <c r="E117" s="31"/>
      <c r="F117" s="53">
        <f>SUMIF('[1]TCE - ANEXO IV - Preencher'!$D$1:$D$65536,'CONTÁBIL- FINANCEIRA '!A117,'[1]TCE - ANEXO IV - Preencher'!$N$1:$N$65536)</f>
        <v>124225</v>
      </c>
      <c r="G117" s="53"/>
      <c r="H117" s="48"/>
      <c r="I117" s="18"/>
      <c r="J117" s="33"/>
      <c r="K117" s="33"/>
    </row>
    <row r="118" spans="1:11" ht="18" customHeight="1" x14ac:dyDescent="0.25">
      <c r="A118" s="74" t="s">
        <v>206</v>
      </c>
      <c r="B118" s="36" t="s">
        <v>201</v>
      </c>
      <c r="C118" s="31" t="s">
        <v>207</v>
      </c>
      <c r="D118" s="31"/>
      <c r="E118" s="31"/>
      <c r="F118" s="53">
        <f>SUMIF('[1]TCE - ANEXO IV - Preencher'!$D$1:$D$65536,'CONTÁBIL- FINANCEIRA '!A118,'[1]TCE - ANEXO IV - Preencher'!$N$1:$N$65536)</f>
        <v>131817.70000000001</v>
      </c>
      <c r="G118" s="53"/>
      <c r="H118" s="48"/>
      <c r="I118" s="18"/>
      <c r="J118" s="33"/>
      <c r="K118" s="33"/>
    </row>
    <row r="119" spans="1:11" ht="18" customHeight="1" x14ac:dyDescent="0.25">
      <c r="A119" s="74" t="s">
        <v>208</v>
      </c>
      <c r="B119" s="36" t="s">
        <v>209</v>
      </c>
      <c r="C119" s="31" t="s">
        <v>210</v>
      </c>
      <c r="D119" s="31"/>
      <c r="E119" s="31"/>
      <c r="F119" s="53">
        <f>SUMIF('[1]TCE - ANEXO IV - Preencher'!$D$1:$D$65536,'CONTÁBIL- FINANCEIRA '!A119,'[1]TCE - ANEXO IV - Preencher'!$N$1:$N$65536)</f>
        <v>0</v>
      </c>
      <c r="G119" s="53"/>
      <c r="H119" s="48"/>
      <c r="I119" s="18"/>
      <c r="J119" s="33"/>
      <c r="K119" s="33"/>
    </row>
    <row r="120" spans="1:11" ht="18" customHeight="1" x14ac:dyDescent="0.25">
      <c r="A120" s="74" t="s">
        <v>211</v>
      </c>
      <c r="B120" s="36" t="s">
        <v>183</v>
      </c>
      <c r="C120" s="38" t="s">
        <v>212</v>
      </c>
      <c r="D120" s="38"/>
      <c r="E120" s="38"/>
      <c r="F120" s="64">
        <f>SUMIF('[1]TCE - ANEXO IV - Preencher'!$D$1:$D$65536,'CONTÁBIL- FINANCEIRA '!A120,'[1]TCE - ANEXO IV - Preencher'!$N$1:$N$65536)</f>
        <v>17503.330000000002</v>
      </c>
      <c r="G120" s="64"/>
      <c r="H120" s="48"/>
      <c r="I120" s="18"/>
      <c r="J120" s="33"/>
      <c r="K120" s="33"/>
    </row>
    <row r="121" spans="1:11" ht="18" customHeight="1" x14ac:dyDescent="0.25">
      <c r="A121" s="74" t="s">
        <v>213</v>
      </c>
      <c r="B121" s="36" t="s">
        <v>141</v>
      </c>
      <c r="C121" s="31" t="s">
        <v>214</v>
      </c>
      <c r="D121" s="31"/>
      <c r="E121" s="31"/>
      <c r="F121" s="53">
        <f>SUMIF('[1]TCE - ANEXO IV - Preencher'!$D$1:$D$65536,'CONTÁBIL- FINANCEIRA '!A121,'[1]TCE - ANEXO IV - Preencher'!$N$1:$N$65536)</f>
        <v>0</v>
      </c>
      <c r="G121" s="53"/>
      <c r="H121" s="48"/>
      <c r="I121" s="18"/>
      <c r="J121" s="33"/>
      <c r="K121" s="33"/>
    </row>
    <row r="122" spans="1:11" ht="18" customHeight="1" x14ac:dyDescent="0.2">
      <c r="C122" s="63" t="s">
        <v>215</v>
      </c>
      <c r="D122" s="63"/>
      <c r="E122" s="63"/>
      <c r="F122" s="67">
        <f>SUM(F123:G125)</f>
        <v>67671.63</v>
      </c>
      <c r="G122" s="67"/>
      <c r="H122" s="28"/>
      <c r="I122" s="18"/>
      <c r="J122" s="33"/>
      <c r="K122" s="33"/>
    </row>
    <row r="123" spans="1:11" ht="18" customHeight="1" x14ac:dyDescent="0.25">
      <c r="A123" s="74" t="s">
        <v>216</v>
      </c>
      <c r="B123" s="36" t="s">
        <v>217</v>
      </c>
      <c r="C123" s="31" t="s">
        <v>218</v>
      </c>
      <c r="D123" s="31"/>
      <c r="E123" s="31"/>
      <c r="F123" s="53">
        <f>[1]RPA!K2</f>
        <v>42247.020000000004</v>
      </c>
      <c r="G123" s="53"/>
      <c r="H123" s="48"/>
      <c r="I123" s="18"/>
      <c r="J123" s="33"/>
      <c r="K123" s="33"/>
    </row>
    <row r="124" spans="1:11" ht="18" customHeight="1" x14ac:dyDescent="0.2">
      <c r="A124" t="s">
        <v>219</v>
      </c>
      <c r="B124" s="36" t="s">
        <v>220</v>
      </c>
      <c r="C124" s="31" t="s">
        <v>221</v>
      </c>
      <c r="D124" s="31"/>
      <c r="E124" s="31"/>
      <c r="F124" s="53">
        <f>[1]RPA!K3</f>
        <v>25424.61</v>
      </c>
      <c r="G124" s="53"/>
      <c r="H124" s="48"/>
      <c r="I124" s="18"/>
      <c r="J124" s="33"/>
      <c r="K124" s="33"/>
    </row>
    <row r="125" spans="1:11" ht="18" customHeight="1" x14ac:dyDescent="0.2">
      <c r="A125" t="s">
        <v>222</v>
      </c>
      <c r="B125" s="36" t="s">
        <v>217</v>
      </c>
      <c r="C125" s="38" t="s">
        <v>223</v>
      </c>
      <c r="D125" s="38"/>
      <c r="E125" s="38"/>
      <c r="F125" s="62">
        <f>[1]RPA!K4</f>
        <v>0</v>
      </c>
      <c r="G125" s="62"/>
      <c r="H125" s="48"/>
      <c r="I125" s="18"/>
      <c r="J125" s="33"/>
      <c r="K125" s="33"/>
    </row>
    <row r="126" spans="1:11" ht="18" customHeight="1" x14ac:dyDescent="0.2">
      <c r="C126" s="63" t="s">
        <v>224</v>
      </c>
      <c r="D126" s="63"/>
      <c r="E126" s="63"/>
      <c r="F126" s="67">
        <f>F127+F128</f>
        <v>0</v>
      </c>
      <c r="G126" s="67"/>
      <c r="H126" s="28"/>
      <c r="I126" s="18"/>
      <c r="J126" s="33"/>
      <c r="K126" s="33"/>
    </row>
    <row r="127" spans="1:11" ht="18" customHeight="1" x14ac:dyDescent="0.25">
      <c r="A127" s="74" t="s">
        <v>225</v>
      </c>
      <c r="B127" s="36" t="s">
        <v>201</v>
      </c>
      <c r="C127" s="31" t="s">
        <v>226</v>
      </c>
      <c r="D127" s="31"/>
      <c r="E127" s="31"/>
      <c r="F127" s="53">
        <f>SUMIF('[1]TCE - ANEXO IV - Preencher'!$D$1:$D$65536,'CONTÁBIL- FINANCEIRA '!A127,'[1]TCE - ANEXO IV - Preencher'!$N$1:$N$65536)</f>
        <v>0</v>
      </c>
      <c r="G127" s="53"/>
      <c r="H127" s="48"/>
      <c r="I127" s="18"/>
      <c r="J127" s="33"/>
      <c r="K127" s="33"/>
    </row>
    <row r="128" spans="1:11" ht="18" customHeight="1" x14ac:dyDescent="0.25">
      <c r="A128" s="74" t="s">
        <v>227</v>
      </c>
      <c r="B128" s="36" t="s">
        <v>201</v>
      </c>
      <c r="C128" s="31" t="s">
        <v>228</v>
      </c>
      <c r="D128" s="31"/>
      <c r="E128" s="31"/>
      <c r="F128" s="53">
        <f>SUMIF('[1]TCE - ANEXO IV - Preencher'!$D$1:$D$65536,'CONTÁBIL- FINANCEIRA '!A128,'[1]TCE - ANEXO IV - Preencher'!$N$1:$N$65536)</f>
        <v>0</v>
      </c>
      <c r="G128" s="53"/>
      <c r="H128" s="48"/>
      <c r="I128" s="18"/>
      <c r="J128" s="33"/>
      <c r="K128" s="33"/>
    </row>
    <row r="129" spans="1:11" ht="18" customHeight="1" x14ac:dyDescent="0.2">
      <c r="C129" s="29" t="s">
        <v>229</v>
      </c>
      <c r="D129" s="29"/>
      <c r="E129" s="29"/>
      <c r="F129" s="37">
        <f>SUM(F130:F132)</f>
        <v>0</v>
      </c>
      <c r="G129" s="37"/>
      <c r="H129" s="28"/>
      <c r="I129" s="18"/>
      <c r="J129" s="33"/>
      <c r="K129" s="33"/>
    </row>
    <row r="130" spans="1:11" ht="18" customHeight="1" x14ac:dyDescent="0.25">
      <c r="A130" s="74" t="s">
        <v>230</v>
      </c>
      <c r="B130" s="36" t="s">
        <v>201</v>
      </c>
      <c r="C130" s="31" t="s">
        <v>231</v>
      </c>
      <c r="D130" s="31"/>
      <c r="E130" s="31"/>
      <c r="F130" s="53">
        <f>SUMIF('[1]TCE - ANEXO IV - Preencher'!$D$1:$D$65536,'CONTÁBIL- FINANCEIRA '!A130,'[1]TCE - ANEXO IV - Preencher'!$N$1:$N$65536)</f>
        <v>0</v>
      </c>
      <c r="G130" s="53"/>
      <c r="H130" s="48"/>
      <c r="I130" s="18"/>
      <c r="J130" s="33"/>
      <c r="K130" s="33"/>
    </row>
    <row r="131" spans="1:11" ht="18" customHeight="1" x14ac:dyDescent="0.2">
      <c r="A131" t="s">
        <v>232</v>
      </c>
      <c r="B131" s="36" t="s">
        <v>217</v>
      </c>
      <c r="C131" s="31" t="s">
        <v>233</v>
      </c>
      <c r="D131" s="31"/>
      <c r="E131" s="31"/>
      <c r="F131" s="53">
        <f>[1]RPA!K5</f>
        <v>0</v>
      </c>
      <c r="G131" s="53"/>
      <c r="H131" s="48"/>
      <c r="I131" s="18"/>
      <c r="J131" s="33"/>
      <c r="K131" s="33"/>
    </row>
    <row r="132" spans="1:11" ht="18" customHeight="1" x14ac:dyDescent="0.25">
      <c r="A132" s="74" t="s">
        <v>234</v>
      </c>
      <c r="B132" s="36" t="s">
        <v>201</v>
      </c>
      <c r="C132" s="31" t="s">
        <v>235</v>
      </c>
      <c r="D132" s="31"/>
      <c r="E132" s="31"/>
      <c r="F132" s="53">
        <f>SUMIF('[1]TCE - ANEXO IV - Preencher'!$D$1:$D$65536,'CONTÁBIL- FINANCEIRA '!A132,'[1]TCE - ANEXO IV - Preencher'!$N$1:$N$65536)</f>
        <v>0</v>
      </c>
      <c r="G132" s="53"/>
      <c r="H132" s="48"/>
      <c r="I132" s="18"/>
      <c r="J132" s="33"/>
      <c r="K132" s="33"/>
    </row>
    <row r="133" spans="1:11" ht="18" customHeight="1" x14ac:dyDescent="0.2">
      <c r="C133" s="29" t="s">
        <v>236</v>
      </c>
      <c r="D133" s="29"/>
      <c r="E133" s="29"/>
      <c r="F133" s="37">
        <f>F134+F147</f>
        <v>633545.51</v>
      </c>
      <c r="G133" s="37"/>
      <c r="H133" s="96"/>
      <c r="I133" s="18"/>
      <c r="J133" s="33"/>
      <c r="K133" s="33"/>
    </row>
    <row r="134" spans="1:11" ht="18" customHeight="1" x14ac:dyDescent="0.2">
      <c r="C134" s="63" t="s">
        <v>237</v>
      </c>
      <c r="D134" s="63"/>
      <c r="E134" s="63"/>
      <c r="F134" s="67">
        <f>F135+SUM(F139:F146)</f>
        <v>577871.81999999995</v>
      </c>
      <c r="G134" s="67"/>
      <c r="H134" s="73"/>
      <c r="I134" s="18"/>
      <c r="J134" s="33"/>
      <c r="K134" s="33"/>
    </row>
    <row r="135" spans="1:11" ht="18" customHeight="1" x14ac:dyDescent="0.2">
      <c r="C135" s="63" t="s">
        <v>238</v>
      </c>
      <c r="D135" s="63"/>
      <c r="E135" s="63"/>
      <c r="F135" s="67">
        <f>F136+F137+F138</f>
        <v>236959.74</v>
      </c>
      <c r="G135" s="67"/>
      <c r="H135" s="96"/>
      <c r="I135" s="18"/>
      <c r="J135" s="33"/>
      <c r="K135" s="33"/>
    </row>
    <row r="136" spans="1:11" ht="18" customHeight="1" x14ac:dyDescent="0.25">
      <c r="A136" s="74" t="s">
        <v>239</v>
      </c>
      <c r="B136" s="36" t="s">
        <v>240</v>
      </c>
      <c r="C136" s="31" t="s">
        <v>241</v>
      </c>
      <c r="D136" s="31"/>
      <c r="E136" s="31"/>
      <c r="F136" s="53">
        <f>SUMIF('[1]TCE - ANEXO IV - Preencher'!$D$1:$D$65536,'CONTÁBIL- FINANCEIRA '!A136,'[1]TCE - ANEXO IV - Preencher'!$N$1:$N$65536)</f>
        <v>38249.74</v>
      </c>
      <c r="G136" s="53"/>
      <c r="H136" s="48"/>
      <c r="I136" s="18"/>
      <c r="J136" s="33"/>
      <c r="K136" s="33"/>
    </row>
    <row r="137" spans="1:11" ht="18" customHeight="1" x14ac:dyDescent="0.25">
      <c r="A137" s="74" t="s">
        <v>242</v>
      </c>
      <c r="B137" s="36" t="s">
        <v>240</v>
      </c>
      <c r="C137" s="38" t="s">
        <v>243</v>
      </c>
      <c r="D137" s="38"/>
      <c r="E137" s="38"/>
      <c r="F137" s="64">
        <f>SUMIF('[1]TCE - ANEXO IV - Preencher'!$D$1:$D$65536,'CONTÁBIL- FINANCEIRA '!A137,'[1]TCE - ANEXO IV - Preencher'!$N$1:$N$65536)</f>
        <v>0</v>
      </c>
      <c r="G137" s="64"/>
      <c r="H137" s="48"/>
      <c r="I137" s="18"/>
      <c r="J137" s="33"/>
      <c r="K137" s="33"/>
    </row>
    <row r="138" spans="1:11" ht="18" customHeight="1" x14ac:dyDescent="0.25">
      <c r="A138" s="74" t="s">
        <v>244</v>
      </c>
      <c r="B138" s="36" t="s">
        <v>240</v>
      </c>
      <c r="C138" s="38" t="s">
        <v>245</v>
      </c>
      <c r="D138" s="38"/>
      <c r="E138" s="38"/>
      <c r="F138" s="64">
        <f>SUMIF('[1]TCE - ANEXO IV - Preencher'!$D$1:$D$65536,'CONTÁBIL- FINANCEIRA '!A138,'[1]TCE - ANEXO IV - Preencher'!$N$1:$N$65536)</f>
        <v>198710</v>
      </c>
      <c r="G138" s="64"/>
      <c r="H138" s="48"/>
      <c r="I138" s="18"/>
      <c r="J138" s="33"/>
      <c r="K138" s="33"/>
    </row>
    <row r="139" spans="1:11" ht="18" customHeight="1" x14ac:dyDescent="0.25">
      <c r="A139" s="74" t="s">
        <v>246</v>
      </c>
      <c r="B139" s="36" t="s">
        <v>247</v>
      </c>
      <c r="C139" s="31" t="s">
        <v>248</v>
      </c>
      <c r="D139" s="31"/>
      <c r="E139" s="31"/>
      <c r="F139" s="53">
        <f>SUMIF('[1]TCE - ANEXO IV - Preencher'!$D$1:$D$65536,'CONTÁBIL- FINANCEIRA '!A139,'[1]TCE - ANEXO IV - Preencher'!$N$1:$N$65536)</f>
        <v>47912.84</v>
      </c>
      <c r="G139" s="53"/>
      <c r="H139" s="48"/>
      <c r="I139" s="18"/>
      <c r="J139" s="33"/>
      <c r="K139" s="33"/>
    </row>
    <row r="140" spans="1:11" ht="18" customHeight="1" x14ac:dyDescent="0.25">
      <c r="A140" s="74" t="s">
        <v>249</v>
      </c>
      <c r="B140" s="36" t="s">
        <v>250</v>
      </c>
      <c r="C140" s="31" t="s">
        <v>251</v>
      </c>
      <c r="D140" s="31"/>
      <c r="E140" s="31"/>
      <c r="F140" s="53">
        <f>SUMIF('[1]TCE - ANEXO IV - Preencher'!$D$1:$D$65536,'CONTÁBIL- FINANCEIRA '!A140,'[1]TCE - ANEXO IV - Preencher'!$N$1:$N$65536)</f>
        <v>65250</v>
      </c>
      <c r="G140" s="53"/>
      <c r="H140" s="48"/>
      <c r="I140" s="18"/>
      <c r="J140" s="33"/>
      <c r="K140" s="33"/>
    </row>
    <row r="141" spans="1:11" ht="18" customHeight="1" x14ac:dyDescent="0.25">
      <c r="A141" s="74" t="s">
        <v>252</v>
      </c>
      <c r="B141" s="36" t="s">
        <v>253</v>
      </c>
      <c r="C141" s="97" t="s">
        <v>254</v>
      </c>
      <c r="D141" s="97"/>
      <c r="E141" s="97"/>
      <c r="F141" s="64">
        <f>SUMIF('[1]TCE - ANEXO IV - Preencher'!$D$1:$D$65536,'CONTÁBIL- FINANCEIRA '!A141,'[1]TCE - ANEXO IV - Preencher'!$N$1:$N$65536)</f>
        <v>0</v>
      </c>
      <c r="G141" s="64"/>
      <c r="H141" s="48"/>
      <c r="I141" s="18"/>
      <c r="J141" s="33"/>
      <c r="K141" s="33"/>
    </row>
    <row r="142" spans="1:11" ht="18" customHeight="1" x14ac:dyDescent="0.25">
      <c r="A142" s="74" t="s">
        <v>255</v>
      </c>
      <c r="B142" s="36" t="s">
        <v>141</v>
      </c>
      <c r="C142" s="31" t="s">
        <v>256</v>
      </c>
      <c r="D142" s="31"/>
      <c r="E142" s="31"/>
      <c r="F142" s="53">
        <f>SUMIF('[1]TCE - ANEXO IV - Preencher'!$D$1:$D$65536,'CONTÁBIL- FINANCEIRA '!A142,'[1]TCE - ANEXO IV - Preencher'!$N$1:$N$65536)</f>
        <v>6200</v>
      </c>
      <c r="G142" s="53"/>
      <c r="H142" s="48"/>
      <c r="I142" s="18"/>
      <c r="J142" s="33"/>
      <c r="K142" s="33"/>
    </row>
    <row r="143" spans="1:11" ht="18" customHeight="1" x14ac:dyDescent="0.25">
      <c r="A143" s="74" t="s">
        <v>257</v>
      </c>
      <c r="B143" s="36" t="s">
        <v>204</v>
      </c>
      <c r="C143" s="38" t="s">
        <v>258</v>
      </c>
      <c r="D143" s="38"/>
      <c r="E143" s="38"/>
      <c r="F143" s="64">
        <f>SUMIF('[1]TCE - ANEXO IV - Preencher'!$D$1:$D$65536,'CONTÁBIL- FINANCEIRA '!A143,'[1]TCE - ANEXO IV - Preencher'!$N$1:$N$65536)</f>
        <v>7598</v>
      </c>
      <c r="G143" s="64"/>
      <c r="H143" s="48"/>
      <c r="I143" s="18"/>
      <c r="J143" s="33"/>
      <c r="K143" s="33"/>
    </row>
    <row r="144" spans="1:11" ht="18" customHeight="1" x14ac:dyDescent="0.25">
      <c r="A144" s="74" t="s">
        <v>259</v>
      </c>
      <c r="B144" s="36" t="s">
        <v>247</v>
      </c>
      <c r="C144" s="38" t="s">
        <v>260</v>
      </c>
      <c r="D144" s="38"/>
      <c r="E144" s="38"/>
      <c r="F144" s="64">
        <f>SUMIF('[1]TCE - ANEXO IV - Preencher'!$D$1:$D$65536,'CONTÁBIL- FINANCEIRA '!A144,'[1]TCE - ANEXO IV - Preencher'!$N$1:$N$65536)</f>
        <v>1350</v>
      </c>
      <c r="G144" s="64"/>
      <c r="H144" s="48"/>
      <c r="I144" s="18"/>
      <c r="J144" s="33"/>
      <c r="K144" s="33"/>
    </row>
    <row r="145" spans="1:11" ht="18" customHeight="1" x14ac:dyDescent="0.25">
      <c r="A145" s="74" t="s">
        <v>261</v>
      </c>
      <c r="B145" s="36" t="s">
        <v>262</v>
      </c>
      <c r="C145" s="31" t="s">
        <v>263</v>
      </c>
      <c r="D145" s="31"/>
      <c r="E145" s="31"/>
      <c r="F145" s="53">
        <f>SUMIF('[1]TCE - ANEXO IV - Preencher'!$D$1:$D$65536,'CONTÁBIL- FINANCEIRA '!A145,'[1]TCE - ANEXO IV - Preencher'!$N$1:$N$65536)</f>
        <v>190770.61</v>
      </c>
      <c r="G145" s="53"/>
      <c r="H145" s="48"/>
      <c r="I145" s="18"/>
      <c r="J145" s="33"/>
      <c r="K145" s="33"/>
    </row>
    <row r="146" spans="1:11" ht="18" customHeight="1" x14ac:dyDescent="0.25">
      <c r="A146" s="74" t="s">
        <v>264</v>
      </c>
      <c r="B146" s="36" t="s">
        <v>141</v>
      </c>
      <c r="C146" s="31" t="s">
        <v>265</v>
      </c>
      <c r="D146" s="31"/>
      <c r="E146" s="31"/>
      <c r="F146" s="64">
        <f>SUMIF('[1]TCE - ANEXO IV - Preencher'!$D$1:$D$65536,'CONTÁBIL- FINANCEIRA '!A146,'[1]TCE - ANEXO IV - Preencher'!$N$1:$N$65536)</f>
        <v>21830.63</v>
      </c>
      <c r="G146" s="64"/>
      <c r="H146" s="48"/>
      <c r="I146" s="18"/>
      <c r="J146" s="33"/>
      <c r="K146" s="33"/>
    </row>
    <row r="147" spans="1:11" ht="18" customHeight="1" x14ac:dyDescent="0.2">
      <c r="C147" s="29" t="s">
        <v>266</v>
      </c>
      <c r="D147" s="29"/>
      <c r="E147" s="29"/>
      <c r="F147" s="37">
        <f>SUM(F148:G150)</f>
        <v>55673.69000000001</v>
      </c>
      <c r="G147" s="37"/>
      <c r="H147" s="48"/>
      <c r="I147" s="18"/>
      <c r="J147" s="33"/>
      <c r="K147" s="33"/>
    </row>
    <row r="148" spans="1:11" ht="18" customHeight="1" x14ac:dyDescent="0.2">
      <c r="A148" t="s">
        <v>267</v>
      </c>
      <c r="B148" s="36" t="s">
        <v>220</v>
      </c>
      <c r="C148" s="38" t="s">
        <v>268</v>
      </c>
      <c r="D148" s="38"/>
      <c r="E148" s="38"/>
      <c r="F148" s="53">
        <f>[1]RPA!K6</f>
        <v>0</v>
      </c>
      <c r="G148" s="53"/>
      <c r="H148" s="48"/>
      <c r="I148" s="18"/>
      <c r="J148" s="33"/>
      <c r="K148" s="33"/>
    </row>
    <row r="149" spans="1:11" ht="18" customHeight="1" x14ac:dyDescent="0.2">
      <c r="A149" t="s">
        <v>269</v>
      </c>
      <c r="B149" s="36" t="s">
        <v>270</v>
      </c>
      <c r="C149" s="38" t="s">
        <v>271</v>
      </c>
      <c r="D149" s="38"/>
      <c r="E149" s="38"/>
      <c r="F149" s="53">
        <f>[1]RPA!K7</f>
        <v>52850.860000000008</v>
      </c>
      <c r="G149" s="53"/>
      <c r="H149" s="48"/>
      <c r="I149" s="18"/>
      <c r="J149" s="33"/>
      <c r="K149" s="33"/>
    </row>
    <row r="150" spans="1:11" ht="18" customHeight="1" x14ac:dyDescent="0.2">
      <c r="A150" t="s">
        <v>272</v>
      </c>
      <c r="B150" s="36" t="s">
        <v>193</v>
      </c>
      <c r="C150" s="38" t="s">
        <v>273</v>
      </c>
      <c r="D150" s="38"/>
      <c r="E150" s="38"/>
      <c r="F150" s="62">
        <f>[1]RPA!K8</f>
        <v>2822.83</v>
      </c>
      <c r="G150" s="62"/>
      <c r="H150" s="48"/>
      <c r="I150" s="18"/>
      <c r="J150" s="33"/>
      <c r="K150" s="33"/>
    </row>
    <row r="151" spans="1:11" ht="18" customHeight="1" x14ac:dyDescent="0.2">
      <c r="C151" s="29" t="s">
        <v>274</v>
      </c>
      <c r="D151" s="29"/>
      <c r="E151" s="29"/>
      <c r="F151" s="37">
        <f>F152+F159</f>
        <v>0</v>
      </c>
      <c r="G151" s="37"/>
      <c r="H151" s="28"/>
      <c r="I151" s="18"/>
      <c r="J151" s="33"/>
      <c r="K151" s="33"/>
    </row>
    <row r="152" spans="1:11" ht="18" customHeight="1" x14ac:dyDescent="0.2">
      <c r="C152" s="29" t="s">
        <v>275</v>
      </c>
      <c r="D152" s="29"/>
      <c r="E152" s="29"/>
      <c r="F152" s="37">
        <f>F153+F157+F158</f>
        <v>0</v>
      </c>
      <c r="G152" s="37"/>
      <c r="H152" s="28"/>
      <c r="I152" s="18"/>
      <c r="J152" s="33"/>
      <c r="K152" s="33"/>
    </row>
    <row r="153" spans="1:11" ht="18" customHeight="1" x14ac:dyDescent="0.2">
      <c r="C153" s="63" t="s">
        <v>276</v>
      </c>
      <c r="D153" s="63"/>
      <c r="E153" s="63"/>
      <c r="F153" s="67">
        <f>SUM(F154:G156)</f>
        <v>0</v>
      </c>
      <c r="G153" s="67"/>
      <c r="H153" s="28"/>
      <c r="I153" s="18"/>
      <c r="J153" s="33"/>
      <c r="K153" s="33"/>
    </row>
    <row r="154" spans="1:11" ht="18" customHeight="1" x14ac:dyDescent="0.2">
      <c r="A154" t="s">
        <v>277</v>
      </c>
      <c r="B154" s="36" t="s">
        <v>278</v>
      </c>
      <c r="C154" s="38" t="s">
        <v>279</v>
      </c>
      <c r="D154" s="38"/>
      <c r="E154" s="38"/>
      <c r="F154" s="62">
        <f>SUMIF('[1]TCE - ANEXO IV - Preencher'!$D$1:$D$65536,'CONTÁBIL- FINANCEIRA '!A154,'[1]TCE - ANEXO IV - Preencher'!$N$1:$N$65536)</f>
        <v>0</v>
      </c>
      <c r="G154" s="62"/>
      <c r="H154" s="48"/>
      <c r="I154" s="18"/>
      <c r="J154" s="33"/>
      <c r="K154" s="33"/>
    </row>
    <row r="155" spans="1:11" ht="18" customHeight="1" x14ac:dyDescent="0.2">
      <c r="A155" t="s">
        <v>280</v>
      </c>
      <c r="B155" s="36" t="s">
        <v>278</v>
      </c>
      <c r="C155" s="38" t="s">
        <v>281</v>
      </c>
      <c r="D155" s="38"/>
      <c r="E155" s="38"/>
      <c r="F155" s="62">
        <f>SUMIF('[1]TCE - ANEXO IV - Preencher'!$D$1:$D$65536,'CONTÁBIL- FINANCEIRA '!A155,'[1]TCE - ANEXO IV - Preencher'!$N$1:$N$65536)</f>
        <v>0</v>
      </c>
      <c r="G155" s="62"/>
      <c r="H155" s="48"/>
      <c r="I155" s="18"/>
      <c r="J155" s="33"/>
      <c r="K155" s="33"/>
    </row>
    <row r="156" spans="1:11" ht="18" customHeight="1" x14ac:dyDescent="0.2">
      <c r="A156" t="s">
        <v>282</v>
      </c>
      <c r="B156" s="36" t="s">
        <v>278</v>
      </c>
      <c r="C156" s="38" t="s">
        <v>283</v>
      </c>
      <c r="D156" s="38"/>
      <c r="E156" s="38"/>
      <c r="F156" s="62">
        <f>SUMIF('[1]TCE - ANEXO IV - Preencher'!$D$1:$D$65536,'CONTÁBIL- FINANCEIRA '!A156,'[1]TCE - ANEXO IV - Preencher'!$N$1:$N$65536)</f>
        <v>0</v>
      </c>
      <c r="G156" s="62"/>
      <c r="H156" s="48"/>
      <c r="I156" s="18"/>
      <c r="J156" s="33"/>
      <c r="K156" s="33"/>
    </row>
    <row r="157" spans="1:11" ht="18" customHeight="1" x14ac:dyDescent="0.2">
      <c r="A157" t="s">
        <v>284</v>
      </c>
      <c r="B157" s="36" t="s">
        <v>285</v>
      </c>
      <c r="C157" s="38" t="s">
        <v>286</v>
      </c>
      <c r="D157" s="38"/>
      <c r="E157" s="38"/>
      <c r="F157" s="62">
        <f>SUMIF('[1]TCE - ANEXO IV - Preencher'!$D$1:$D$65536,'CONTÁBIL- FINANCEIRA '!A157,'[1]TCE - ANEXO IV - Preencher'!$N$1:$N$65536)</f>
        <v>0</v>
      </c>
      <c r="G157" s="62"/>
      <c r="H157" s="48"/>
      <c r="I157" s="18"/>
      <c r="J157" s="33"/>
      <c r="K157" s="33"/>
    </row>
    <row r="158" spans="1:11" ht="18" customHeight="1" x14ac:dyDescent="0.2">
      <c r="A158" t="s">
        <v>287</v>
      </c>
      <c r="B158" s="36" t="s">
        <v>288</v>
      </c>
      <c r="C158" s="38" t="s">
        <v>289</v>
      </c>
      <c r="D158" s="38"/>
      <c r="E158" s="38"/>
      <c r="F158" s="62">
        <f>SUMIF('[1]TCE - ANEXO IV - Preencher'!$D$1:$D$65536,'CONTÁBIL- FINANCEIRA '!A158,'[1]TCE - ANEXO IV - Preencher'!$N$1:$N$65536)</f>
        <v>0</v>
      </c>
      <c r="G158" s="62"/>
      <c r="H158" s="48"/>
      <c r="I158" s="18"/>
      <c r="J158" s="33"/>
      <c r="K158" s="33"/>
    </row>
    <row r="159" spans="1:11" ht="18" customHeight="1" x14ac:dyDescent="0.2">
      <c r="C159" s="29" t="s">
        <v>290</v>
      </c>
      <c r="D159" s="29"/>
      <c r="E159" s="29"/>
      <c r="F159" s="37">
        <f>F160+F165+F166+F167</f>
        <v>0</v>
      </c>
      <c r="G159" s="37"/>
      <c r="H159" s="28"/>
      <c r="I159" s="18"/>
      <c r="J159" s="33"/>
      <c r="K159" s="33"/>
    </row>
    <row r="160" spans="1:11" ht="18" customHeight="1" x14ac:dyDescent="0.2">
      <c r="C160" s="63" t="s">
        <v>291</v>
      </c>
      <c r="D160" s="63"/>
      <c r="E160" s="63"/>
      <c r="F160" s="67">
        <f>SUM(F161:G164)</f>
        <v>0</v>
      </c>
      <c r="G160" s="67"/>
      <c r="H160" s="28"/>
      <c r="I160" s="18"/>
      <c r="J160" s="33"/>
      <c r="K160" s="33"/>
    </row>
    <row r="161" spans="1:11" ht="18" customHeight="1" x14ac:dyDescent="0.25">
      <c r="A161" s="74" t="s">
        <v>292</v>
      </c>
      <c r="B161" s="36" t="s">
        <v>293</v>
      </c>
      <c r="C161" s="38" t="s">
        <v>294</v>
      </c>
      <c r="D161" s="38"/>
      <c r="E161" s="38"/>
      <c r="F161" s="62">
        <f>SUMIF('[1]TCE - ANEXO IV - Preencher'!$D$1:$D$65536,'CONTÁBIL- FINANCEIRA '!A161,'[1]TCE - ANEXO IV - Preencher'!$N$1:$N$65536)</f>
        <v>0</v>
      </c>
      <c r="G161" s="62"/>
      <c r="H161" s="48"/>
      <c r="I161" s="18"/>
      <c r="J161" s="33"/>
      <c r="K161" s="33"/>
    </row>
    <row r="162" spans="1:11" ht="18" customHeight="1" x14ac:dyDescent="0.25">
      <c r="A162" s="74" t="s">
        <v>295</v>
      </c>
      <c r="B162" s="36" t="s">
        <v>293</v>
      </c>
      <c r="C162" s="38" t="s">
        <v>296</v>
      </c>
      <c r="D162" s="38"/>
      <c r="E162" s="38"/>
      <c r="F162" s="62">
        <f>SUMIF('[1]TCE - ANEXO IV - Preencher'!$D$1:$D$65536,'CONTÁBIL- FINANCEIRA '!A162,'[1]TCE - ANEXO IV - Preencher'!$N$1:$N$65536)</f>
        <v>0</v>
      </c>
      <c r="G162" s="62"/>
      <c r="H162" s="48"/>
      <c r="I162" s="18"/>
      <c r="J162" s="33"/>
      <c r="K162" s="33"/>
    </row>
    <row r="163" spans="1:11" ht="18" customHeight="1" x14ac:dyDescent="0.25">
      <c r="A163" s="74" t="s">
        <v>297</v>
      </c>
      <c r="B163" s="36" t="s">
        <v>293</v>
      </c>
      <c r="C163" s="38" t="s">
        <v>298</v>
      </c>
      <c r="D163" s="38"/>
      <c r="E163" s="38"/>
      <c r="F163" s="62">
        <f>SUMIF('[1]TCE - ANEXO IV - Preencher'!$D$1:$D$65536,'CONTÁBIL- FINANCEIRA '!A163,'[1]TCE - ANEXO IV - Preencher'!$N$1:$N$65536)</f>
        <v>0</v>
      </c>
      <c r="G163" s="62"/>
      <c r="H163" s="48"/>
      <c r="I163" s="18"/>
      <c r="J163" s="33"/>
      <c r="K163" s="33"/>
    </row>
    <row r="164" spans="1:11" ht="18" customHeight="1" x14ac:dyDescent="0.25">
      <c r="A164" s="74" t="s">
        <v>299</v>
      </c>
      <c r="B164" s="36" t="s">
        <v>293</v>
      </c>
      <c r="C164" s="38" t="s">
        <v>300</v>
      </c>
      <c r="D164" s="38"/>
      <c r="E164" s="38"/>
      <c r="F164" s="62">
        <f>SUMIF('[1]TCE - ANEXO IV - Preencher'!$D$1:$D$65536,'CONTÁBIL- FINANCEIRA '!A164,'[1]TCE - ANEXO IV - Preencher'!$N$1:$N$65536)</f>
        <v>0</v>
      </c>
      <c r="G164" s="62"/>
      <c r="H164" s="48"/>
      <c r="I164" s="18"/>
      <c r="J164" s="33"/>
      <c r="K164" s="33"/>
    </row>
    <row r="165" spans="1:11" ht="18" customHeight="1" x14ac:dyDescent="0.25">
      <c r="A165" s="74" t="s">
        <v>301</v>
      </c>
      <c r="B165" s="36" t="s">
        <v>302</v>
      </c>
      <c r="C165" s="38" t="s">
        <v>303</v>
      </c>
      <c r="D165" s="38"/>
      <c r="E165" s="38"/>
      <c r="F165" s="62">
        <f>SUMIF('[1]TCE - ANEXO IV - Preencher'!$D$1:$D$65536,'CONTÁBIL- FINANCEIRA '!A165,'[1]TCE - ANEXO IV - Preencher'!$N$1:$N$65536)</f>
        <v>0</v>
      </c>
      <c r="G165" s="62"/>
      <c r="H165" s="48"/>
      <c r="I165" s="18"/>
      <c r="J165" s="33"/>
      <c r="K165" s="33"/>
    </row>
    <row r="166" spans="1:11" ht="18" customHeight="1" x14ac:dyDescent="0.25">
      <c r="A166" s="74" t="s">
        <v>304</v>
      </c>
      <c r="B166" s="36" t="s">
        <v>305</v>
      </c>
      <c r="C166" s="38" t="s">
        <v>306</v>
      </c>
      <c r="D166" s="38"/>
      <c r="E166" s="38"/>
      <c r="F166" s="62">
        <f>SUMIF('[1]TCE - ANEXO IV - Preencher'!$D$1:$D$65536,'CONTÁBIL- FINANCEIRA '!A166,'[1]TCE - ANEXO IV - Preencher'!$N$1:$N$65536)</f>
        <v>0</v>
      </c>
      <c r="G166" s="62"/>
      <c r="H166" s="48"/>
      <c r="I166" s="18"/>
      <c r="J166" s="33"/>
      <c r="K166" s="33"/>
    </row>
    <row r="167" spans="1:11" ht="18" customHeight="1" x14ac:dyDescent="0.25">
      <c r="A167" s="74" t="s">
        <v>307</v>
      </c>
      <c r="B167" s="36" t="s">
        <v>308</v>
      </c>
      <c r="C167" s="38" t="s">
        <v>309</v>
      </c>
      <c r="D167" s="38"/>
      <c r="E167" s="38"/>
      <c r="F167" s="62">
        <f>SUMIF('[1]TCE - ANEXO IV - Preencher'!$D$1:$D$65536,'CONTÁBIL- FINANCEIRA '!A167,'[1]TCE - ANEXO IV - Preencher'!$N$1:$N$65536)</f>
        <v>0</v>
      </c>
      <c r="G167" s="62"/>
      <c r="H167" s="48"/>
      <c r="I167" s="18"/>
      <c r="J167" s="33"/>
      <c r="K167" s="33"/>
    </row>
    <row r="168" spans="1:11" ht="18" customHeight="1" x14ac:dyDescent="0.2">
      <c r="C168" s="29" t="s">
        <v>310</v>
      </c>
      <c r="D168" s="29"/>
      <c r="E168" s="29"/>
      <c r="F168" s="37">
        <f>SUM(F169:G172)</f>
        <v>0</v>
      </c>
      <c r="G168" s="37"/>
      <c r="H168" s="28"/>
      <c r="I168" s="18"/>
      <c r="J168" s="33"/>
      <c r="K168" s="33"/>
    </row>
    <row r="169" spans="1:11" ht="18" customHeight="1" x14ac:dyDescent="0.2">
      <c r="A169" t="s">
        <v>311</v>
      </c>
      <c r="B169" s="36">
        <v>6</v>
      </c>
      <c r="C169" s="98" t="s">
        <v>312</v>
      </c>
      <c r="D169" s="98"/>
      <c r="E169" s="98"/>
      <c r="F169" s="53">
        <f>SUMIF('[1]TCE - ANEXO IV - Preencher'!$D$1:$D$65536,'CONTÁBIL- FINANCEIRA '!A169,'[1]TCE - ANEXO IV - Preencher'!$N$1:$N$65536)</f>
        <v>0</v>
      </c>
      <c r="G169" s="53"/>
      <c r="H169" s="48"/>
    </row>
    <row r="170" spans="1:11" ht="18" customHeight="1" x14ac:dyDescent="0.2">
      <c r="A170" t="s">
        <v>313</v>
      </c>
      <c r="B170" s="36">
        <v>6</v>
      </c>
      <c r="C170" s="98" t="s">
        <v>314</v>
      </c>
      <c r="D170" s="98"/>
      <c r="E170" s="98"/>
      <c r="F170" s="53">
        <f>SUMIF('[1]TCE - ANEXO IV - Preencher'!$D$1:$D$65536,'CONTÁBIL- FINANCEIRA '!A170,'[1]TCE - ANEXO IV - Preencher'!$N$1:$N$65536)</f>
        <v>0</v>
      </c>
      <c r="G170" s="53"/>
      <c r="H170" s="48"/>
    </row>
    <row r="171" spans="1:11" ht="18.75" x14ac:dyDescent="0.2">
      <c r="A171" t="s">
        <v>315</v>
      </c>
      <c r="B171" s="36">
        <v>7</v>
      </c>
      <c r="C171" s="98" t="s">
        <v>316</v>
      </c>
      <c r="D171" s="98"/>
      <c r="E171" s="98"/>
      <c r="F171" s="53">
        <f>SUMIF('[1]TCE - ANEXO IV - Preencher'!$D$1:$D$65536,'CONTÁBIL- FINANCEIRA '!A171,'[1]TCE - ANEXO IV - Preencher'!$N$1:$N$65536)</f>
        <v>0</v>
      </c>
      <c r="G171" s="53"/>
      <c r="H171" s="48"/>
    </row>
    <row r="172" spans="1:11" ht="18.75" x14ac:dyDescent="0.2">
      <c r="A172" t="s">
        <v>317</v>
      </c>
      <c r="B172" s="36">
        <v>6</v>
      </c>
      <c r="C172" s="98" t="s">
        <v>318</v>
      </c>
      <c r="D172" s="98"/>
      <c r="E172" s="98"/>
      <c r="F172" s="53">
        <f>SUMIF('[1]TCE - ANEXO IV - Preencher'!$D$1:$D$65536,'CONTÁBIL- FINANCEIRA '!A172,'[1]TCE - ANEXO IV - Preencher'!$N$1:$N$65536)</f>
        <v>0</v>
      </c>
      <c r="G172" s="53"/>
      <c r="H172" s="48"/>
    </row>
    <row r="173" spans="1:11" ht="18.75" x14ac:dyDescent="0.2">
      <c r="C173" s="29" t="s">
        <v>319</v>
      </c>
      <c r="D173" s="29"/>
      <c r="E173" s="29"/>
      <c r="F173" s="37">
        <f>F14+F19</f>
        <v>0</v>
      </c>
      <c r="G173" s="37"/>
      <c r="H173" s="48"/>
      <c r="I173" s="65"/>
    </row>
    <row r="174" spans="1:11" ht="18.75" x14ac:dyDescent="0.2">
      <c r="A174" t="s">
        <v>320</v>
      </c>
      <c r="C174" s="29" t="s">
        <v>320</v>
      </c>
      <c r="D174" s="29"/>
      <c r="E174" s="29"/>
      <c r="F174" s="37">
        <f>F280</f>
        <v>0</v>
      </c>
      <c r="G174" s="37"/>
      <c r="H174" s="48"/>
    </row>
    <row r="175" spans="1:11" ht="18.75" x14ac:dyDescent="0.2">
      <c r="A175" t="s">
        <v>321</v>
      </c>
      <c r="C175" s="29" t="s">
        <v>321</v>
      </c>
      <c r="D175" s="29"/>
      <c r="E175" s="29"/>
      <c r="F175" s="37">
        <f>'[1]TCE - ANEXO IV - Preencher'!Q99</f>
        <v>8584.76</v>
      </c>
      <c r="G175" s="37"/>
      <c r="H175" s="48"/>
      <c r="I175" s="18"/>
      <c r="J175" s="33"/>
      <c r="K175" s="33"/>
    </row>
    <row r="176" spans="1:11" ht="18.75" x14ac:dyDescent="0.2">
      <c r="C176" s="99" t="s">
        <v>322</v>
      </c>
      <c r="D176" s="99"/>
      <c r="E176" s="99"/>
      <c r="F176" s="100">
        <f>F28+F52+F61+F78+F97+F113+F151+F168+F173+F174+F175</f>
        <v>4283351.0366999982</v>
      </c>
      <c r="G176" s="100"/>
      <c r="H176" s="73"/>
      <c r="I176" s="18"/>
      <c r="J176" s="33"/>
      <c r="K176" s="33"/>
    </row>
    <row r="177" spans="3:11" ht="18.75" x14ac:dyDescent="0.2">
      <c r="C177" s="99" t="s">
        <v>323</v>
      </c>
      <c r="D177" s="99"/>
      <c r="E177" s="99"/>
      <c r="F177" s="100">
        <f>F25-F176</f>
        <v>3560170.3833000017</v>
      </c>
      <c r="G177" s="100"/>
      <c r="H177" s="28"/>
      <c r="I177" s="101"/>
      <c r="J177" s="33"/>
      <c r="K177" s="33"/>
    </row>
    <row r="178" spans="3:11" ht="18.75" x14ac:dyDescent="0.2">
      <c r="C178" s="29" t="s">
        <v>324</v>
      </c>
      <c r="D178" s="29"/>
      <c r="E178" s="29"/>
      <c r="F178" s="37">
        <f>F258-F259-F260-F261</f>
        <v>120420.37329599977</v>
      </c>
      <c r="G178" s="37"/>
      <c r="H178" s="102"/>
      <c r="I178" s="103"/>
      <c r="J178" s="33"/>
      <c r="K178" s="33"/>
    </row>
    <row r="179" spans="3:11" ht="18.75" x14ac:dyDescent="0.2">
      <c r="C179" s="99" t="s">
        <v>325</v>
      </c>
      <c r="D179" s="99"/>
      <c r="E179" s="99"/>
      <c r="F179" s="100">
        <f>F176+F178</f>
        <v>4403771.4099959983</v>
      </c>
      <c r="G179" s="100"/>
      <c r="H179" s="102"/>
      <c r="I179" s="65"/>
      <c r="J179" s="33"/>
      <c r="K179" s="33"/>
    </row>
    <row r="180" spans="3:11" ht="18.75" x14ac:dyDescent="0.2">
      <c r="C180" s="99" t="s">
        <v>326</v>
      </c>
      <c r="D180" s="99"/>
      <c r="E180" s="99"/>
      <c r="F180" s="100">
        <f>F177-F178</f>
        <v>3439750.0100040021</v>
      </c>
      <c r="G180" s="100"/>
      <c r="H180" s="80"/>
      <c r="I180" s="65"/>
      <c r="J180" s="33"/>
      <c r="K180" s="33"/>
    </row>
    <row r="181" spans="3:11" ht="18.75" x14ac:dyDescent="0.2">
      <c r="C181" s="104" t="s">
        <v>327</v>
      </c>
      <c r="D181" s="104"/>
      <c r="E181" s="104"/>
      <c r="F181" s="32">
        <v>0</v>
      </c>
      <c r="G181" s="32"/>
      <c r="H181" s="28"/>
      <c r="I181" s="18"/>
      <c r="J181" s="18"/>
      <c r="K181" s="18"/>
    </row>
    <row r="182" spans="3:11" ht="18" customHeight="1" x14ac:dyDescent="0.2">
      <c r="C182" s="104" t="s">
        <v>328</v>
      </c>
      <c r="D182" s="104"/>
      <c r="E182" s="104"/>
      <c r="F182" s="32">
        <v>0</v>
      </c>
      <c r="G182" s="32"/>
    </row>
    <row r="183" spans="3:11" ht="18.75" x14ac:dyDescent="0.2">
      <c r="C183" s="29" t="s">
        <v>329</v>
      </c>
      <c r="D183" s="29"/>
      <c r="E183" s="29"/>
      <c r="F183" s="105">
        <f>[1]Turnover!C17</f>
        <v>13.422131147540984</v>
      </c>
      <c r="G183" s="105"/>
      <c r="H183" s="48"/>
    </row>
    <row r="184" spans="3:11" ht="31.5" customHeight="1" x14ac:dyDescent="0.2">
      <c r="C184" s="106" t="s">
        <v>330</v>
      </c>
      <c r="D184" s="106"/>
      <c r="E184" s="106"/>
      <c r="F184" s="106"/>
      <c r="G184" s="106"/>
      <c r="H184" s="107"/>
      <c r="I184" s="108"/>
      <c r="J184" s="108"/>
      <c r="K184" s="108"/>
    </row>
    <row r="185" spans="3:11" ht="18.75" customHeight="1" x14ac:dyDescent="0.2">
      <c r="C185" s="109"/>
      <c r="G185" s="111"/>
      <c r="H185" s="107"/>
      <c r="I185" s="108"/>
      <c r="J185" s="108"/>
      <c r="K185" s="108"/>
    </row>
    <row r="186" spans="3:11" ht="15" customHeight="1" x14ac:dyDescent="0.2">
      <c r="C186" s="112"/>
      <c r="D186" s="113" t="s">
        <v>153</v>
      </c>
      <c r="E186" s="114" t="s">
        <v>154</v>
      </c>
      <c r="F186" s="115" t="s">
        <v>155</v>
      </c>
      <c r="G186" s="116"/>
      <c r="H186" s="107"/>
      <c r="I186" s="108"/>
      <c r="J186" s="108"/>
      <c r="K186" s="108"/>
    </row>
    <row r="187" spans="3:11" ht="15.75" x14ac:dyDescent="0.2">
      <c r="C187" s="117"/>
      <c r="D187" s="2" t="str">
        <f>D1</f>
        <v>PREFEITURA DA CIDADE DO RECIFE</v>
      </c>
      <c r="E187" s="2"/>
      <c r="F187" s="118" t="str">
        <f>F1</f>
        <v>Janeiro/2020 - Versão 4.0</v>
      </c>
      <c r="G187" s="118"/>
      <c r="H187" s="107"/>
      <c r="I187" s="108"/>
      <c r="J187" s="108"/>
      <c r="K187" s="108"/>
    </row>
    <row r="188" spans="3:11" ht="15.75" x14ac:dyDescent="0.2">
      <c r="C188" s="117"/>
      <c r="D188" s="89" t="str">
        <f>D2</f>
        <v>SECRETARIA DE SAÚDE DO MUNICÍPIO DE RECIFE</v>
      </c>
      <c r="E188" s="89"/>
      <c r="F188" s="119" t="str">
        <f>F2</f>
        <v>MÊS/ANO COMPETÊNCIA</v>
      </c>
      <c r="G188" s="8" t="str">
        <f>G2</f>
        <v>ANO CONTRATO</v>
      </c>
      <c r="H188" s="107"/>
      <c r="I188" s="108"/>
      <c r="J188" s="108"/>
      <c r="K188" s="108"/>
    </row>
    <row r="189" spans="3:11" ht="15.75" x14ac:dyDescent="0.2">
      <c r="C189" s="117"/>
      <c r="D189" s="89" t="str">
        <f>D3</f>
        <v>SECRETARIA  DE ADMINISTRAÇÃO E FINANÇAS</v>
      </c>
      <c r="E189" s="89"/>
      <c r="F189" s="119"/>
      <c r="G189" s="8"/>
      <c r="H189" s="107"/>
      <c r="I189" s="108"/>
      <c r="J189" s="108"/>
      <c r="K189" s="108"/>
    </row>
    <row r="190" spans="3:11" ht="21.75" customHeight="1" x14ac:dyDescent="0.2">
      <c r="C190" s="117"/>
      <c r="D190" s="89" t="str">
        <f>D4</f>
        <v>GERÊNCIA GERAL DE ADMINISTRAÇÃO, FINANÇAS, CONVÊNIOS E CONTRATOS</v>
      </c>
      <c r="E190" s="89"/>
      <c r="F190" s="120" t="str">
        <f>$F$4</f>
        <v>JUNHO/2020</v>
      </c>
      <c r="G190" s="121">
        <f>IF(G4=0,"",G4)</f>
        <v>1</v>
      </c>
      <c r="H190" s="107"/>
      <c r="I190" s="108"/>
      <c r="J190" s="108"/>
      <c r="K190" s="108"/>
    </row>
    <row r="191" spans="3:11" ht="15.75" x14ac:dyDescent="0.2">
      <c r="C191" s="122"/>
      <c r="D191" s="13" t="s">
        <v>9</v>
      </c>
      <c r="E191" s="13"/>
      <c r="F191" s="120"/>
      <c r="G191" s="121"/>
      <c r="H191" s="107"/>
      <c r="I191" s="108"/>
      <c r="J191" s="108"/>
      <c r="K191" s="108"/>
    </row>
    <row r="192" spans="3:11" ht="15.75" customHeight="1" x14ac:dyDescent="0.2">
      <c r="C192" s="14" t="s">
        <v>156</v>
      </c>
      <c r="D192" s="14"/>
      <c r="E192" s="123" t="s">
        <v>12</v>
      </c>
      <c r="F192" s="123"/>
      <c r="G192" s="123"/>
      <c r="H192" s="107"/>
      <c r="I192" s="108"/>
      <c r="J192" s="108"/>
      <c r="K192" s="108"/>
    </row>
    <row r="193" spans="3:11" ht="18" customHeight="1" x14ac:dyDescent="0.2">
      <c r="C193" s="93" t="str">
        <f>IF(C7=0,"",C7)</f>
        <v>UNIDADE AURORA - HPR1</v>
      </c>
      <c r="D193" s="93"/>
      <c r="E193" s="124" t="str">
        <f>IF(E7=0,"",E7)</f>
        <v>LUCIANA VENÂNCIO</v>
      </c>
      <c r="F193" s="124"/>
      <c r="G193" s="124"/>
      <c r="H193" s="107"/>
      <c r="I193" s="108"/>
      <c r="J193" s="108"/>
      <c r="K193" s="108"/>
    </row>
    <row r="194" spans="3:11" ht="18" customHeight="1" x14ac:dyDescent="0.2">
      <c r="C194" s="125" t="s">
        <v>331</v>
      </c>
      <c r="G194" s="111"/>
    </row>
    <row r="195" spans="3:11" ht="18" customHeight="1" x14ac:dyDescent="0.2">
      <c r="D195" s="126"/>
      <c r="E195" s="126"/>
      <c r="G195" s="111"/>
    </row>
    <row r="196" spans="3:11" ht="18" customHeight="1" x14ac:dyDescent="0.2">
      <c r="C196" s="127" t="s">
        <v>332</v>
      </c>
      <c r="G196" s="111"/>
    </row>
    <row r="197" spans="3:11" ht="18" customHeight="1" x14ac:dyDescent="0.2">
      <c r="C197" s="128" t="s">
        <v>20</v>
      </c>
      <c r="D197" s="128"/>
      <c r="E197" s="128"/>
      <c r="F197" s="95" t="s">
        <v>23</v>
      </c>
      <c r="G197" s="95"/>
    </row>
    <row r="198" spans="3:11" ht="18.75" x14ac:dyDescent="0.2">
      <c r="C198" s="129" t="s">
        <v>333</v>
      </c>
      <c r="D198" s="129"/>
      <c r="E198" s="129"/>
      <c r="F198" s="32"/>
      <c r="G198" s="32"/>
      <c r="H198" s="48"/>
    </row>
    <row r="199" spans="3:11" ht="18.75" x14ac:dyDescent="0.2">
      <c r="C199" s="129" t="s">
        <v>334</v>
      </c>
      <c r="D199" s="129"/>
      <c r="E199" s="129"/>
      <c r="F199" s="32"/>
      <c r="G199" s="32"/>
    </row>
    <row r="200" spans="3:11" ht="18" customHeight="1" x14ac:dyDescent="0.2">
      <c r="C200" s="129" t="s">
        <v>335</v>
      </c>
      <c r="D200" s="129"/>
      <c r="E200" s="129"/>
      <c r="F200" s="32"/>
      <c r="G200" s="32"/>
    </row>
    <row r="201" spans="3:11" ht="18" customHeight="1" x14ac:dyDescent="0.2">
      <c r="C201" s="130" t="s">
        <v>336</v>
      </c>
      <c r="D201" s="130"/>
      <c r="E201" s="130"/>
      <c r="F201" s="37">
        <f>F198-F199+F200</f>
        <v>0</v>
      </c>
      <c r="G201" s="37"/>
    </row>
    <row r="202" spans="3:11" ht="18" customHeight="1" x14ac:dyDescent="0.2">
      <c r="C202" s="131"/>
      <c r="D202" s="132"/>
      <c r="E202" s="132"/>
      <c r="F202" s="133"/>
      <c r="G202" s="134"/>
    </row>
    <row r="203" spans="3:11" ht="18" customHeight="1" x14ac:dyDescent="0.2">
      <c r="C203" s="135" t="s">
        <v>337</v>
      </c>
      <c r="D203" s="132"/>
      <c r="E203" s="132"/>
      <c r="F203" s="133"/>
      <c r="G203" s="134"/>
    </row>
    <row r="204" spans="3:11" ht="18" customHeight="1" x14ac:dyDescent="0.2">
      <c r="C204" s="128" t="s">
        <v>20</v>
      </c>
      <c r="D204" s="128"/>
      <c r="E204" s="128"/>
      <c r="F204" s="95" t="s">
        <v>23</v>
      </c>
      <c r="G204" s="95"/>
    </row>
    <row r="205" spans="3:11" ht="18.75" x14ac:dyDescent="0.2">
      <c r="C205" s="129" t="s">
        <v>333</v>
      </c>
      <c r="D205" s="129"/>
      <c r="E205" s="129"/>
      <c r="F205" s="32">
        <v>10</v>
      </c>
      <c r="G205" s="32"/>
      <c r="H205" s="48"/>
    </row>
    <row r="206" spans="3:11" ht="18.75" x14ac:dyDescent="0.2">
      <c r="C206" s="129" t="s">
        <v>334</v>
      </c>
      <c r="D206" s="129"/>
      <c r="E206" s="129"/>
      <c r="F206" s="53">
        <f>'[1]RELAÇÃO DE DESPESAS PAGAS'!$N$2</f>
        <v>4560490.5799999991</v>
      </c>
      <c r="G206" s="53"/>
      <c r="H206" s="48"/>
    </row>
    <row r="207" spans="3:11" ht="18.75" x14ac:dyDescent="0.2">
      <c r="C207" s="129" t="s">
        <v>335</v>
      </c>
      <c r="D207" s="129"/>
      <c r="E207" s="129"/>
      <c r="F207" s="32">
        <v>4560490.58</v>
      </c>
      <c r="G207" s="32"/>
    </row>
    <row r="208" spans="3:11" ht="16.5" customHeight="1" x14ac:dyDescent="0.2">
      <c r="C208" s="130" t="s">
        <v>336</v>
      </c>
      <c r="D208" s="130"/>
      <c r="E208" s="130"/>
      <c r="F208" s="37">
        <f>F205-F206+F207</f>
        <v>10.000000000931323</v>
      </c>
      <c r="G208" s="37"/>
    </row>
    <row r="209" spans="1:11" ht="18" customHeight="1" x14ac:dyDescent="0.2">
      <c r="C209" s="131"/>
      <c r="D209" s="132"/>
      <c r="E209" s="132"/>
      <c r="F209" s="133"/>
      <c r="G209" s="134"/>
    </row>
    <row r="210" spans="1:11" ht="18" customHeight="1" x14ac:dyDescent="0.2">
      <c r="C210" s="136"/>
      <c r="D210" s="137"/>
      <c r="E210" s="137"/>
      <c r="F210" s="138"/>
      <c r="G210" s="139"/>
      <c r="H210" s="140"/>
      <c r="I210" s="141"/>
      <c r="J210" s="141"/>
      <c r="K210" s="141"/>
    </row>
    <row r="211" spans="1:11" ht="18" customHeight="1" x14ac:dyDescent="0.2">
      <c r="C211" s="135" t="s">
        <v>338</v>
      </c>
      <c r="D211" s="132"/>
      <c r="E211" s="132"/>
      <c r="F211" s="133"/>
      <c r="G211" s="134"/>
    </row>
    <row r="212" spans="1:11" ht="18" customHeight="1" x14ac:dyDescent="0.2">
      <c r="C212" s="128" t="s">
        <v>20</v>
      </c>
      <c r="D212" s="128"/>
      <c r="E212" s="128"/>
      <c r="F212" s="95" t="s">
        <v>23</v>
      </c>
      <c r="G212" s="95"/>
    </row>
    <row r="213" spans="1:11" ht="18" customHeight="1" x14ac:dyDescent="0.2">
      <c r="C213" s="129" t="s">
        <v>333</v>
      </c>
      <c r="D213" s="129"/>
      <c r="E213" s="129"/>
      <c r="F213" s="32">
        <v>7716896.7599999998</v>
      </c>
      <c r="G213" s="32"/>
      <c r="H213" s="48"/>
    </row>
    <row r="214" spans="1:11" ht="18" customHeight="1" x14ac:dyDescent="0.2">
      <c r="C214" s="129" t="s">
        <v>339</v>
      </c>
      <c r="D214" s="129"/>
      <c r="E214" s="129"/>
      <c r="F214" s="32">
        <v>4405549.8099999996</v>
      </c>
      <c r="G214" s="32"/>
    </row>
    <row r="215" spans="1:11" ht="18.75" x14ac:dyDescent="0.2">
      <c r="C215" s="129" t="s">
        <v>340</v>
      </c>
      <c r="D215" s="129"/>
      <c r="E215" s="129"/>
      <c r="F215" s="53">
        <f>'[1]RELAÇÃO DE DESPESAS PAGAS'!$R$8</f>
        <v>0</v>
      </c>
      <c r="G215" s="53"/>
    </row>
    <row r="216" spans="1:11" ht="18.75" x14ac:dyDescent="0.2">
      <c r="C216" s="129" t="s">
        <v>341</v>
      </c>
      <c r="D216" s="129"/>
      <c r="E216" s="129"/>
      <c r="F216" s="53">
        <v>1851.18</v>
      </c>
      <c r="G216" s="53"/>
    </row>
    <row r="217" spans="1:11" ht="18.75" x14ac:dyDescent="0.2">
      <c r="C217" s="129" t="s">
        <v>342</v>
      </c>
      <c r="D217" s="129"/>
      <c r="E217" s="129"/>
      <c r="F217" s="32">
        <v>804.98</v>
      </c>
      <c r="G217" s="32"/>
    </row>
    <row r="218" spans="1:11" ht="18" customHeight="1" x14ac:dyDescent="0.2">
      <c r="C218" s="130" t="s">
        <v>343</v>
      </c>
      <c r="D218" s="130"/>
      <c r="E218" s="130"/>
      <c r="F218" s="37">
        <f>F213-F214+F215+F216-F217</f>
        <v>3312393.1500000004</v>
      </c>
      <c r="G218" s="37"/>
    </row>
    <row r="219" spans="1:11" ht="18" customHeight="1" x14ac:dyDescent="0.2">
      <c r="C219" s="142"/>
      <c r="D219" s="132"/>
      <c r="E219" s="132"/>
      <c r="F219" s="133"/>
      <c r="G219" s="134"/>
    </row>
    <row r="220" spans="1:11" ht="18" customHeight="1" x14ac:dyDescent="0.2">
      <c r="C220" s="128" t="s">
        <v>344</v>
      </c>
      <c r="D220" s="128"/>
      <c r="E220" s="128"/>
      <c r="F220" s="37">
        <f>F218+F208+F201</f>
        <v>3312403.1500000013</v>
      </c>
      <c r="G220" s="37"/>
    </row>
    <row r="221" spans="1:11" ht="18" customHeight="1" x14ac:dyDescent="0.2">
      <c r="C221" s="143"/>
      <c r="D221" s="144"/>
      <c r="E221" s="144"/>
      <c r="F221" s="138"/>
      <c r="G221" s="139"/>
    </row>
    <row r="222" spans="1:11" ht="18" customHeight="1" x14ac:dyDescent="0.2">
      <c r="C222" s="143"/>
      <c r="D222" s="144"/>
      <c r="E222" s="144"/>
      <c r="F222" s="138"/>
      <c r="G222" s="139"/>
    </row>
    <row r="223" spans="1:11" ht="21" x14ac:dyDescent="0.2">
      <c r="A223" s="145"/>
      <c r="C223" s="135" t="s">
        <v>345</v>
      </c>
      <c r="D223" s="132"/>
      <c r="E223" s="132"/>
      <c r="F223" s="133"/>
      <c r="G223" s="134"/>
    </row>
    <row r="224" spans="1:11" ht="15.75" x14ac:dyDescent="0.2">
      <c r="C224" s="146" t="s">
        <v>20</v>
      </c>
      <c r="D224" s="146"/>
      <c r="E224" s="147" t="s">
        <v>346</v>
      </c>
      <c r="F224" s="148" t="s">
        <v>23</v>
      </c>
      <c r="G224" s="148"/>
    </row>
    <row r="225" spans="1:256" ht="18" customHeight="1" x14ac:dyDescent="0.2">
      <c r="C225" s="149" t="s">
        <v>347</v>
      </c>
      <c r="D225" s="149"/>
      <c r="E225" s="150"/>
      <c r="F225" s="151">
        <f>'[1]RELAÇÃO DE DESPESAS PAGAS'!$R$4</f>
        <v>0</v>
      </c>
      <c r="G225" s="151"/>
      <c r="H225" s="48"/>
    </row>
    <row r="226" spans="1:256" ht="18" customHeight="1" x14ac:dyDescent="0.2">
      <c r="C226" s="152" t="s">
        <v>348</v>
      </c>
      <c r="D226" s="152"/>
      <c r="E226" s="150"/>
      <c r="F226" s="153"/>
      <c r="G226" s="153"/>
      <c r="H226" s="48"/>
    </row>
    <row r="227" spans="1:256" ht="18" customHeight="1" x14ac:dyDescent="0.2">
      <c r="C227" s="154" t="s">
        <v>349</v>
      </c>
      <c r="D227" s="154"/>
      <c r="E227" s="154"/>
      <c r="F227" s="154"/>
      <c r="G227" s="154"/>
    </row>
    <row r="228" spans="1:256" s="141" customFormat="1" ht="18" customHeight="1" x14ac:dyDescent="0.2">
      <c r="A228"/>
      <c r="B228" s="36"/>
      <c r="C228" s="154"/>
      <c r="D228" s="154"/>
      <c r="E228" s="154"/>
      <c r="F228" s="154"/>
      <c r="G228" s="154"/>
      <c r="H228" s="140"/>
    </row>
    <row r="229" spans="1:256" s="141" customFormat="1" ht="18" customHeight="1" x14ac:dyDescent="0.2">
      <c r="A229"/>
      <c r="B229" s="36"/>
      <c r="C229" s="155"/>
      <c r="D229" s="156"/>
      <c r="E229" s="156"/>
      <c r="F229" s="156"/>
      <c r="G229" s="157"/>
      <c r="H229" s="140"/>
    </row>
    <row r="230" spans="1:256" ht="18" customHeight="1" x14ac:dyDescent="0.2">
      <c r="C230" s="135" t="s">
        <v>350</v>
      </c>
      <c r="D230" s="132"/>
      <c r="E230" s="132"/>
      <c r="F230" s="133"/>
      <c r="G230" s="134"/>
    </row>
    <row r="231" spans="1:256" ht="18" customHeight="1" x14ac:dyDescent="0.2">
      <c r="C231" s="128" t="s">
        <v>20</v>
      </c>
      <c r="D231" s="128"/>
      <c r="E231" s="128"/>
      <c r="F231" s="95" t="s">
        <v>23</v>
      </c>
      <c r="G231" s="95"/>
    </row>
    <row r="232" spans="1:256" ht="18" customHeight="1" x14ac:dyDescent="0.2">
      <c r="C232" s="129" t="s">
        <v>351</v>
      </c>
      <c r="D232" s="129"/>
      <c r="E232" s="129"/>
      <c r="F232" s="32">
        <f>'[1]SALDO DE ESTOQUE'!C25</f>
        <v>1637991.0899999999</v>
      </c>
      <c r="G232" s="32"/>
      <c r="H232" s="48"/>
      <c r="IV232" s="141"/>
    </row>
    <row r="233" spans="1:256" ht="18" customHeight="1" x14ac:dyDescent="0.2">
      <c r="C233" s="129" t="s">
        <v>352</v>
      </c>
      <c r="D233" s="129"/>
      <c r="E233" s="129"/>
      <c r="F233" s="32">
        <f>'[1]SALDO DE ESTOQUE'!C55</f>
        <v>349981.70999999996</v>
      </c>
      <c r="G233" s="32"/>
      <c r="H233" s="48"/>
    </row>
    <row r="234" spans="1:256" ht="18" customHeight="1" x14ac:dyDescent="0.2">
      <c r="C234" s="129" t="s">
        <v>353</v>
      </c>
      <c r="D234" s="129"/>
      <c r="E234" s="129"/>
      <c r="F234" s="32">
        <f>'[1]SALDO DE ESTOQUE'!C66</f>
        <v>0</v>
      </c>
      <c r="G234" s="32"/>
      <c r="H234" s="48"/>
    </row>
    <row r="235" spans="1:256" s="141" customFormat="1" ht="18" customHeight="1" x14ac:dyDescent="0.2">
      <c r="A235"/>
      <c r="B235" s="36"/>
      <c r="C235" s="130" t="s">
        <v>354</v>
      </c>
      <c r="D235" s="130"/>
      <c r="E235" s="130"/>
      <c r="F235" s="37">
        <f>F232+F233+F234</f>
        <v>1987972.7999999998</v>
      </c>
      <c r="G235" s="37"/>
      <c r="H235" s="48"/>
      <c r="I235" s="5"/>
      <c r="J235" s="5"/>
      <c r="K235" s="5"/>
      <c r="IV235" s="5"/>
    </row>
    <row r="236" spans="1:256" ht="18" customHeight="1" x14ac:dyDescent="0.2">
      <c r="C236" s="158"/>
      <c r="D236" s="158"/>
      <c r="E236" s="158"/>
      <c r="F236" s="133"/>
      <c r="G236" s="134"/>
    </row>
    <row r="237" spans="1:256" ht="18" customHeight="1" x14ac:dyDescent="0.2">
      <c r="C237" s="159" t="s">
        <v>355</v>
      </c>
      <c r="D237" s="159"/>
      <c r="E237" s="159"/>
      <c r="F237" s="133"/>
      <c r="G237" s="160"/>
    </row>
    <row r="238" spans="1:256" ht="18" customHeight="1" x14ac:dyDescent="0.2">
      <c r="C238" s="161" t="s">
        <v>356</v>
      </c>
      <c r="D238" s="161"/>
      <c r="E238" s="132"/>
      <c r="F238" s="133"/>
      <c r="G238" s="160"/>
    </row>
    <row r="239" spans="1:256" ht="18" customHeight="1" x14ac:dyDescent="0.2">
      <c r="C239" s="128" t="s">
        <v>20</v>
      </c>
      <c r="D239" s="128"/>
      <c r="E239" s="128"/>
      <c r="F239" s="95" t="s">
        <v>23</v>
      </c>
      <c r="G239" s="95"/>
    </row>
    <row r="240" spans="1:256" ht="18" customHeight="1" x14ac:dyDescent="0.2">
      <c r="C240" s="162" t="s">
        <v>357</v>
      </c>
      <c r="D240" s="162"/>
      <c r="E240" s="162"/>
      <c r="F240" s="163">
        <v>1280.83</v>
      </c>
      <c r="G240" s="163"/>
    </row>
    <row r="241" spans="3:13" ht="18" customHeight="1" x14ac:dyDescent="0.2">
      <c r="C241" s="164" t="s">
        <v>358</v>
      </c>
      <c r="D241" s="164"/>
      <c r="E241" s="164"/>
      <c r="F241" s="165">
        <v>164888.73000000001</v>
      </c>
      <c r="G241" s="165"/>
    </row>
    <row r="242" spans="3:13" ht="18.75" customHeight="1" x14ac:dyDescent="0.2">
      <c r="C242" s="162" t="s">
        <v>359</v>
      </c>
      <c r="D242" s="162"/>
      <c r="E242" s="162"/>
      <c r="F242" s="163">
        <v>0</v>
      </c>
      <c r="G242" s="163"/>
    </row>
    <row r="243" spans="3:13" ht="18.75" x14ac:dyDescent="0.2">
      <c r="C243" s="166" t="s">
        <v>360</v>
      </c>
      <c r="D243" s="166"/>
      <c r="E243" s="166"/>
      <c r="F243" s="37">
        <f>SUM(F240:G242)</f>
        <v>166169.56</v>
      </c>
      <c r="G243" s="37"/>
    </row>
    <row r="244" spans="3:13" ht="15" customHeight="1" x14ac:dyDescent="0.2">
      <c r="C244" s="167"/>
      <c r="D244" s="167"/>
      <c r="E244" s="167"/>
      <c r="F244" s="168"/>
      <c r="G244" s="168"/>
    </row>
    <row r="245" spans="3:13" ht="18" customHeight="1" x14ac:dyDescent="0.2">
      <c r="C245" s="161" t="s">
        <v>361</v>
      </c>
      <c r="D245" s="161"/>
      <c r="E245" s="132"/>
      <c r="F245" s="133"/>
      <c r="G245" s="160"/>
    </row>
    <row r="246" spans="3:13" ht="18" customHeight="1" x14ac:dyDescent="0.2">
      <c r="C246" s="128" t="s">
        <v>20</v>
      </c>
      <c r="D246" s="128"/>
      <c r="E246" s="128"/>
      <c r="F246" s="95" t="s">
        <v>23</v>
      </c>
      <c r="G246" s="95"/>
    </row>
    <row r="247" spans="3:13" ht="18" customHeight="1" x14ac:dyDescent="0.2">
      <c r="C247" s="162" t="s">
        <v>362</v>
      </c>
      <c r="D247" s="162"/>
      <c r="E247" s="162"/>
      <c r="F247" s="163">
        <v>896.68</v>
      </c>
      <c r="G247" s="163"/>
    </row>
    <row r="248" spans="3:13" ht="18" customHeight="1" x14ac:dyDescent="0.2">
      <c r="C248" s="162" t="s">
        <v>363</v>
      </c>
      <c r="D248" s="162"/>
      <c r="E248" s="162"/>
      <c r="F248" s="163">
        <v>0</v>
      </c>
      <c r="G248" s="163"/>
    </row>
    <row r="249" spans="3:13" ht="18" customHeight="1" x14ac:dyDescent="0.2">
      <c r="C249" s="164" t="s">
        <v>364</v>
      </c>
      <c r="D249" s="164"/>
      <c r="E249" s="164"/>
      <c r="F249" s="165">
        <f>446209.63-F243</f>
        <v>280040.07</v>
      </c>
      <c r="G249" s="165"/>
    </row>
    <row r="250" spans="3:13" ht="18" customHeight="1" x14ac:dyDescent="0.2">
      <c r="C250" s="162" t="s">
        <v>365</v>
      </c>
      <c r="D250" s="162"/>
      <c r="E250" s="162"/>
      <c r="F250" s="163">
        <v>231784.11</v>
      </c>
      <c r="G250" s="163"/>
    </row>
    <row r="251" spans="3:13" ht="18.75" x14ac:dyDescent="0.2">
      <c r="C251" s="166" t="s">
        <v>360</v>
      </c>
      <c r="D251" s="166"/>
      <c r="E251" s="166"/>
      <c r="F251" s="37">
        <f>SUM(F247:G250)</f>
        <v>512720.86</v>
      </c>
      <c r="G251" s="37"/>
    </row>
    <row r="252" spans="3:13" ht="18.75" x14ac:dyDescent="0.2">
      <c r="C252" s="167"/>
      <c r="D252" s="167"/>
      <c r="E252" s="167"/>
      <c r="F252" s="168"/>
      <c r="G252" s="168"/>
    </row>
    <row r="253" spans="3:13" ht="18" customHeight="1" x14ac:dyDescent="0.2">
      <c r="C253" s="128" t="s">
        <v>366</v>
      </c>
      <c r="D253" s="128"/>
      <c r="E253" s="128"/>
      <c r="F253" s="37">
        <f>F243+F251</f>
        <v>678890.41999999993</v>
      </c>
      <c r="G253" s="37"/>
    </row>
    <row r="254" spans="3:13" ht="18" customHeight="1" x14ac:dyDescent="0.2">
      <c r="C254" s="131"/>
      <c r="D254" s="132"/>
      <c r="E254" s="132"/>
      <c r="F254" s="133"/>
      <c r="G254" s="133"/>
      <c r="J254" s="55"/>
      <c r="M254" s="55"/>
    </row>
    <row r="255" spans="3:13" ht="18" customHeight="1" x14ac:dyDescent="0.2">
      <c r="C255" s="135" t="s">
        <v>367</v>
      </c>
      <c r="D255" s="132"/>
      <c r="E255" s="132"/>
      <c r="F255" s="133"/>
      <c r="G255" s="160"/>
      <c r="K255" s="55"/>
      <c r="M255" s="55"/>
    </row>
    <row r="256" spans="3:13" ht="18" customHeight="1" x14ac:dyDescent="0.2">
      <c r="C256" s="128" t="s">
        <v>20</v>
      </c>
      <c r="D256" s="128"/>
      <c r="E256" s="128"/>
      <c r="F256" s="95" t="s">
        <v>23</v>
      </c>
      <c r="G256" s="95"/>
      <c r="K256" s="55"/>
      <c r="M256" s="55"/>
    </row>
    <row r="257" spans="1:13" ht="18" customHeight="1" x14ac:dyDescent="0.2">
      <c r="C257" s="169" t="s">
        <v>333</v>
      </c>
      <c r="D257" s="169"/>
      <c r="E257" s="169"/>
      <c r="F257" s="170">
        <v>227555.89</v>
      </c>
      <c r="G257" s="170"/>
      <c r="H257" s="48"/>
      <c r="K257" s="55"/>
      <c r="M257" s="55"/>
    </row>
    <row r="258" spans="1:13" ht="18" customHeight="1" x14ac:dyDescent="0.2">
      <c r="C258" s="98" t="s">
        <v>368</v>
      </c>
      <c r="D258" s="98"/>
      <c r="E258" s="98"/>
      <c r="F258" s="53">
        <f>F29*17.28%</f>
        <v>263669.57049599977</v>
      </c>
      <c r="G258" s="53"/>
      <c r="H258" s="171"/>
      <c r="K258" s="55"/>
      <c r="M258" s="55"/>
    </row>
    <row r="259" spans="1:13" ht="18" customHeight="1" x14ac:dyDescent="0.2">
      <c r="C259" s="98" t="s">
        <v>369</v>
      </c>
      <c r="D259" s="98"/>
      <c r="E259" s="98"/>
      <c r="F259" s="53">
        <f>F39</f>
        <v>0</v>
      </c>
      <c r="G259" s="53"/>
      <c r="H259" s="48"/>
      <c r="K259" s="55"/>
    </row>
    <row r="260" spans="1:13" ht="18" customHeight="1" x14ac:dyDescent="0.2">
      <c r="C260" s="98" t="s">
        <v>370</v>
      </c>
      <c r="D260" s="98"/>
      <c r="E260" s="98"/>
      <c r="F260" s="53">
        <f>F43</f>
        <v>129925.4472</v>
      </c>
      <c r="G260" s="53"/>
      <c r="K260" s="55"/>
    </row>
    <row r="261" spans="1:13" ht="18" customHeight="1" x14ac:dyDescent="0.2">
      <c r="C261" s="98" t="s">
        <v>371</v>
      </c>
      <c r="D261" s="98"/>
      <c r="E261" s="98"/>
      <c r="F261" s="53">
        <f>F47</f>
        <v>13323.750000000004</v>
      </c>
      <c r="G261" s="53"/>
      <c r="K261" s="55"/>
    </row>
    <row r="262" spans="1:13" ht="18" customHeight="1" x14ac:dyDescent="0.2">
      <c r="C262" s="130" t="s">
        <v>372</v>
      </c>
      <c r="D262" s="130"/>
      <c r="E262" s="130"/>
      <c r="F262" s="37">
        <f>F257+F258-F259-F260-F261</f>
        <v>347976.26329599979</v>
      </c>
      <c r="G262" s="37"/>
    </row>
    <row r="263" spans="1:13" ht="15" x14ac:dyDescent="0.2">
      <c r="C263" s="131"/>
      <c r="D263" s="132"/>
      <c r="E263" s="132"/>
      <c r="F263" s="133"/>
      <c r="G263" s="133"/>
    </row>
    <row r="264" spans="1:13" ht="21" x14ac:dyDescent="0.2">
      <c r="C264" s="135" t="s">
        <v>373</v>
      </c>
      <c r="D264" s="132"/>
      <c r="E264" s="132"/>
      <c r="F264" s="133"/>
      <c r="G264" s="160"/>
    </row>
    <row r="265" spans="1:13" ht="15.75" x14ac:dyDescent="0.2">
      <c r="C265" s="128" t="s">
        <v>20</v>
      </c>
      <c r="D265" s="128"/>
      <c r="E265" s="128"/>
      <c r="F265" s="95" t="s">
        <v>23</v>
      </c>
      <c r="G265" s="95"/>
    </row>
    <row r="266" spans="1:13" ht="17.25" x14ac:dyDescent="0.2">
      <c r="C266" s="172" t="s">
        <v>374</v>
      </c>
      <c r="D266" s="172"/>
      <c r="E266" s="172"/>
      <c r="F266" s="173">
        <v>1290816.76</v>
      </c>
      <c r="G266" s="173"/>
      <c r="H266" s="48"/>
    </row>
    <row r="267" spans="1:13" ht="17.25" x14ac:dyDescent="0.2">
      <c r="C267" s="174" t="s">
        <v>375</v>
      </c>
      <c r="D267" s="174"/>
      <c r="E267" s="174"/>
      <c r="F267" s="175">
        <f>F14+F19</f>
        <v>0</v>
      </c>
      <c r="G267" s="175"/>
    </row>
    <row r="268" spans="1:13" ht="17.25" x14ac:dyDescent="0.2">
      <c r="C268" s="174" t="s">
        <v>376</v>
      </c>
      <c r="D268" s="174"/>
      <c r="E268" s="174"/>
      <c r="F268" s="175">
        <f>SUM(F269:G273)</f>
        <v>168702.43</v>
      </c>
      <c r="G268" s="175"/>
    </row>
    <row r="269" spans="1:13" ht="17.25" x14ac:dyDescent="0.2">
      <c r="A269" t="s">
        <v>377</v>
      </c>
      <c r="B269" s="36">
        <v>6</v>
      </c>
      <c r="C269" s="98" t="s">
        <v>377</v>
      </c>
      <c r="D269" s="98"/>
      <c r="E269" s="98"/>
      <c r="F269" s="176">
        <f>SUMIF('[1]TCE - ANEXO IV - Preencher'!$D$1:$D$65536,'CONTÁBIL- FINANCEIRA '!A269,'[1]TCE - ANEXO IV - Preencher'!$N$1:$N$65536)</f>
        <v>781</v>
      </c>
      <c r="G269" s="176"/>
      <c r="H269" s="48"/>
    </row>
    <row r="270" spans="1:13" ht="17.25" x14ac:dyDescent="0.2">
      <c r="A270" t="s">
        <v>378</v>
      </c>
      <c r="B270" s="36">
        <v>6</v>
      </c>
      <c r="C270" s="98" t="s">
        <v>378</v>
      </c>
      <c r="D270" s="98"/>
      <c r="E270" s="98"/>
      <c r="F270" s="176">
        <f>SUMIF('[1]TCE - ANEXO IV - Preencher'!$D$1:$D$65536,'CONTÁBIL- FINANCEIRA '!A270,'[1]TCE - ANEXO IV - Preencher'!$N$1:$N$65536)</f>
        <v>83697.679999999993</v>
      </c>
      <c r="G270" s="176"/>
      <c r="H270" s="48"/>
    </row>
    <row r="271" spans="1:13" ht="18" customHeight="1" x14ac:dyDescent="0.2">
      <c r="A271" t="s">
        <v>379</v>
      </c>
      <c r="B271" s="36">
        <v>7</v>
      </c>
      <c r="C271" s="98" t="s">
        <v>379</v>
      </c>
      <c r="D271" s="98"/>
      <c r="E271" s="98"/>
      <c r="F271" s="176">
        <f>SUMIF('[1]TCE - ANEXO IV - Preencher'!$D$1:$D$65536,'CONTÁBIL- FINANCEIRA '!A271,'[1]TCE - ANEXO IV - Preencher'!$N$1:$N$65536)</f>
        <v>0</v>
      </c>
      <c r="G271" s="176"/>
      <c r="H271" s="48"/>
    </row>
    <row r="272" spans="1:13" ht="17.25" x14ac:dyDescent="0.2">
      <c r="A272" t="s">
        <v>380</v>
      </c>
      <c r="B272" s="36">
        <v>6</v>
      </c>
      <c r="C272" s="98" t="s">
        <v>380</v>
      </c>
      <c r="D272" s="98"/>
      <c r="E272" s="98"/>
      <c r="F272" s="176">
        <f>SUMIF('[1]TCE - ANEXO IV - Preencher'!$D$1:$D$65536,'CONTÁBIL- FINANCEIRA '!A272,'[1]TCE - ANEXO IV - Preencher'!$N$1:$N$65536)</f>
        <v>0</v>
      </c>
      <c r="G272" s="176"/>
      <c r="H272" s="48"/>
    </row>
    <row r="273" spans="1:11" ht="17.25" x14ac:dyDescent="0.2">
      <c r="A273" t="s">
        <v>381</v>
      </c>
      <c r="B273" s="36">
        <v>6</v>
      </c>
      <c r="C273" s="98" t="s">
        <v>381</v>
      </c>
      <c r="D273" s="98"/>
      <c r="E273" s="98"/>
      <c r="F273" s="176">
        <f>SUMIF('[1]TCE - ANEXO IV - Preencher'!$D$1:$D$65536,'CONTÁBIL- FINANCEIRA '!A273,'[1]TCE - ANEXO IV - Preencher'!$N$1:$N$65536)</f>
        <v>84223.75</v>
      </c>
      <c r="G273" s="176"/>
      <c r="H273" s="48"/>
    </row>
    <row r="274" spans="1:11" ht="18.75" x14ac:dyDescent="0.2">
      <c r="C274" s="130" t="s">
        <v>382</v>
      </c>
      <c r="D274" s="130"/>
      <c r="E274" s="130"/>
      <c r="F274" s="37">
        <f>F266+F267-F268</f>
        <v>1122114.33</v>
      </c>
      <c r="G274" s="37"/>
      <c r="J274" s="34"/>
      <c r="K274" s="34"/>
    </row>
    <row r="275" spans="1:11" ht="18.75" x14ac:dyDescent="0.2">
      <c r="C275" s="177"/>
      <c r="D275" s="178"/>
      <c r="E275" s="178"/>
      <c r="F275" s="179"/>
      <c r="G275" s="179"/>
    </row>
    <row r="276" spans="1:11" ht="18.75" x14ac:dyDescent="0.2">
      <c r="A276" t="s">
        <v>320</v>
      </c>
      <c r="C276" s="180"/>
      <c r="D276" s="181"/>
      <c r="E276" s="181"/>
      <c r="F276" s="179"/>
      <c r="G276" s="179"/>
      <c r="J276" s="34"/>
      <c r="K276" s="34"/>
    </row>
    <row r="277" spans="1:11" ht="21" x14ac:dyDescent="0.2">
      <c r="C277" s="135" t="s">
        <v>383</v>
      </c>
      <c r="D277" s="181"/>
      <c r="E277" s="181"/>
      <c r="F277" s="179"/>
      <c r="G277" s="179"/>
      <c r="J277" s="34"/>
      <c r="K277" s="34"/>
    </row>
    <row r="278" spans="1:11" ht="15.75" x14ac:dyDescent="0.2">
      <c r="C278" s="128" t="s">
        <v>20</v>
      </c>
      <c r="D278" s="128"/>
      <c r="E278" s="128"/>
      <c r="F278" s="95" t="s">
        <v>23</v>
      </c>
      <c r="G278" s="95"/>
      <c r="J278" s="34"/>
      <c r="K278" s="34"/>
    </row>
    <row r="279" spans="1:11" ht="18.75" x14ac:dyDescent="0.2">
      <c r="C279" s="182" t="s">
        <v>384</v>
      </c>
      <c r="D279" s="182"/>
      <c r="E279" s="182"/>
      <c r="F279" s="53">
        <f>SUMIF('[1]TCE - ANEXO IV - Preencher'!$D$1:$D$65536,'CONTÁBIL- FINANCEIRA '!A276,'[1]TCE - ANEXO IV - Preencher'!$N$1:$N$65536)</f>
        <v>0</v>
      </c>
      <c r="G279" s="53"/>
      <c r="J279" s="34"/>
      <c r="K279" s="34"/>
    </row>
    <row r="280" spans="1:11" ht="18.75" x14ac:dyDescent="0.2">
      <c r="C280" s="130" t="s">
        <v>385</v>
      </c>
      <c r="D280" s="130"/>
      <c r="E280" s="130"/>
      <c r="F280" s="37">
        <f>F279</f>
        <v>0</v>
      </c>
      <c r="G280" s="37"/>
      <c r="J280" s="34"/>
      <c r="K280" s="34"/>
    </row>
    <row r="281" spans="1:11" ht="18.75" x14ac:dyDescent="0.2">
      <c r="C281" s="183" t="s">
        <v>386</v>
      </c>
      <c r="D281" s="184"/>
      <c r="E281" s="184"/>
      <c r="F281" s="185"/>
      <c r="G281" s="186"/>
      <c r="J281" s="34"/>
      <c r="K281" s="34"/>
    </row>
    <row r="282" spans="1:11" ht="15.75" x14ac:dyDescent="0.2">
      <c r="C282" s="109"/>
      <c r="D282" s="187"/>
      <c r="E282" s="188"/>
      <c r="F282" s="83"/>
      <c r="G282" s="83"/>
      <c r="J282" s="34"/>
      <c r="K282" s="34"/>
    </row>
    <row r="283" spans="1:11" ht="15.75" hidden="1" customHeight="1" x14ac:dyDescent="0.2">
      <c r="D283" s="56" t="s">
        <v>151</v>
      </c>
      <c r="E283" s="82" t="s">
        <v>152</v>
      </c>
      <c r="F283" s="83" t="s">
        <v>151</v>
      </c>
      <c r="G283" s="83"/>
      <c r="J283" s="34"/>
      <c r="K283" s="34"/>
    </row>
    <row r="284" spans="1:11" ht="25.5" hidden="1" x14ac:dyDescent="0.2">
      <c r="C284" s="112"/>
      <c r="D284" s="86" t="s">
        <v>387</v>
      </c>
      <c r="E284" s="87" t="s">
        <v>154</v>
      </c>
      <c r="F284" s="115" t="s">
        <v>155</v>
      </c>
      <c r="G284" s="116"/>
      <c r="J284" s="34"/>
      <c r="K284" s="34"/>
    </row>
    <row r="285" spans="1:11" hidden="1" x14ac:dyDescent="0.2">
      <c r="J285" s="34"/>
      <c r="K285" s="34"/>
    </row>
    <row r="286" spans="1:11" hidden="1" x14ac:dyDescent="0.2">
      <c r="J286" s="34"/>
      <c r="K286" s="34"/>
    </row>
    <row r="287" spans="1:11" hidden="1" x14ac:dyDescent="0.2">
      <c r="D287" s="56" t="s">
        <v>388</v>
      </c>
      <c r="J287" s="34"/>
      <c r="K287" s="34"/>
    </row>
    <row r="288" spans="1:11" hidden="1" x14ac:dyDescent="0.2">
      <c r="D288" s="56" t="s">
        <v>14</v>
      </c>
      <c r="J288" s="34"/>
      <c r="K288" s="34"/>
    </row>
    <row r="292" x14ac:dyDescent="0.2"/>
    <row r="293" x14ac:dyDescent="0.2"/>
    <row r="308" x14ac:dyDescent="0.2"/>
  </sheetData>
  <sheetProtection selectLockedCells="1" selectUnlockedCells="1"/>
  <mergeCells count="500">
    <mergeCell ref="C280:E280"/>
    <mergeCell ref="F280:G280"/>
    <mergeCell ref="F282:G282"/>
    <mergeCell ref="F283:G283"/>
    <mergeCell ref="C274:E274"/>
    <mergeCell ref="F274:G274"/>
    <mergeCell ref="C278:E278"/>
    <mergeCell ref="F278:G278"/>
    <mergeCell ref="C279:E279"/>
    <mergeCell ref="F279:G279"/>
    <mergeCell ref="C271:E271"/>
    <mergeCell ref="F271:G271"/>
    <mergeCell ref="C272:E272"/>
    <mergeCell ref="F272:G272"/>
    <mergeCell ref="C273:E273"/>
    <mergeCell ref="F273:G273"/>
    <mergeCell ref="C268:E268"/>
    <mergeCell ref="F268:G268"/>
    <mergeCell ref="C269:E269"/>
    <mergeCell ref="F269:G269"/>
    <mergeCell ref="C270:E270"/>
    <mergeCell ref="F270:G270"/>
    <mergeCell ref="C265:E265"/>
    <mergeCell ref="F265:G265"/>
    <mergeCell ref="C266:E266"/>
    <mergeCell ref="F266:G266"/>
    <mergeCell ref="C267:E267"/>
    <mergeCell ref="F267:G267"/>
    <mergeCell ref="C260:E260"/>
    <mergeCell ref="F260:G260"/>
    <mergeCell ref="C261:E261"/>
    <mergeCell ref="F261:G261"/>
    <mergeCell ref="C262:E262"/>
    <mergeCell ref="F262:G262"/>
    <mergeCell ref="C257:E257"/>
    <mergeCell ref="F257:G257"/>
    <mergeCell ref="C258:E258"/>
    <mergeCell ref="F258:G258"/>
    <mergeCell ref="C259:E259"/>
    <mergeCell ref="F259:G259"/>
    <mergeCell ref="C251:E251"/>
    <mergeCell ref="F251:G251"/>
    <mergeCell ref="C253:E253"/>
    <mergeCell ref="F253:G253"/>
    <mergeCell ref="C256:E256"/>
    <mergeCell ref="F256:G256"/>
    <mergeCell ref="C248:E248"/>
    <mergeCell ref="F248:G248"/>
    <mergeCell ref="C249:E249"/>
    <mergeCell ref="F249:G249"/>
    <mergeCell ref="C250:E250"/>
    <mergeCell ref="F250:G250"/>
    <mergeCell ref="C243:E243"/>
    <mergeCell ref="F243:G243"/>
    <mergeCell ref="C245:D245"/>
    <mergeCell ref="C246:E246"/>
    <mergeCell ref="F246:G246"/>
    <mergeCell ref="C247:E247"/>
    <mergeCell ref="F247:G247"/>
    <mergeCell ref="C240:E240"/>
    <mergeCell ref="F240:G240"/>
    <mergeCell ref="C241:E241"/>
    <mergeCell ref="F241:G241"/>
    <mergeCell ref="C242:E242"/>
    <mergeCell ref="F242:G242"/>
    <mergeCell ref="C235:E235"/>
    <mergeCell ref="F235:G235"/>
    <mergeCell ref="C236:E236"/>
    <mergeCell ref="C237:E237"/>
    <mergeCell ref="C238:D238"/>
    <mergeCell ref="C239:E239"/>
    <mergeCell ref="F239:G239"/>
    <mergeCell ref="C232:E232"/>
    <mergeCell ref="F232:G232"/>
    <mergeCell ref="C233:E233"/>
    <mergeCell ref="F233:G233"/>
    <mergeCell ref="C234:E234"/>
    <mergeCell ref="F234:G234"/>
    <mergeCell ref="C225:D225"/>
    <mergeCell ref="F225:G225"/>
    <mergeCell ref="C226:D226"/>
    <mergeCell ref="F226:G226"/>
    <mergeCell ref="C227:G228"/>
    <mergeCell ref="C231:E231"/>
    <mergeCell ref="F231:G231"/>
    <mergeCell ref="C218:E218"/>
    <mergeCell ref="F218:G218"/>
    <mergeCell ref="C220:E220"/>
    <mergeCell ref="F220:G220"/>
    <mergeCell ref="C224:D224"/>
    <mergeCell ref="F224:G224"/>
    <mergeCell ref="C215:E215"/>
    <mergeCell ref="F215:G215"/>
    <mergeCell ref="C216:E216"/>
    <mergeCell ref="F216:G216"/>
    <mergeCell ref="C217:E217"/>
    <mergeCell ref="F217:G217"/>
    <mergeCell ref="C212:E212"/>
    <mergeCell ref="F212:G212"/>
    <mergeCell ref="C213:E213"/>
    <mergeCell ref="F213:G213"/>
    <mergeCell ref="C214:E214"/>
    <mergeCell ref="F214:G214"/>
    <mergeCell ref="C206:E206"/>
    <mergeCell ref="F206:G206"/>
    <mergeCell ref="C207:E207"/>
    <mergeCell ref="F207:G207"/>
    <mergeCell ref="C208:E208"/>
    <mergeCell ref="F208:G208"/>
    <mergeCell ref="C201:E201"/>
    <mergeCell ref="F201:G201"/>
    <mergeCell ref="C204:E204"/>
    <mergeCell ref="F204:G204"/>
    <mergeCell ref="C205:E205"/>
    <mergeCell ref="F205:G205"/>
    <mergeCell ref="C198:E198"/>
    <mergeCell ref="F198:G198"/>
    <mergeCell ref="C199:E199"/>
    <mergeCell ref="F199:G199"/>
    <mergeCell ref="C200:E200"/>
    <mergeCell ref="F200:G200"/>
    <mergeCell ref="C192:D192"/>
    <mergeCell ref="E192:G192"/>
    <mergeCell ref="C193:D193"/>
    <mergeCell ref="E193:G193"/>
    <mergeCell ref="D195:E195"/>
    <mergeCell ref="C197:E197"/>
    <mergeCell ref="F197:G197"/>
    <mergeCell ref="G188:G189"/>
    <mergeCell ref="D189:E189"/>
    <mergeCell ref="D190:E190"/>
    <mergeCell ref="F190:F191"/>
    <mergeCell ref="G190:G191"/>
    <mergeCell ref="D191:E191"/>
    <mergeCell ref="C182:E182"/>
    <mergeCell ref="F182:G182"/>
    <mergeCell ref="C183:E183"/>
    <mergeCell ref="F183:G183"/>
    <mergeCell ref="C184:G184"/>
    <mergeCell ref="C187:C190"/>
    <mergeCell ref="D187:E187"/>
    <mergeCell ref="F187:G187"/>
    <mergeCell ref="D188:E188"/>
    <mergeCell ref="F188:F189"/>
    <mergeCell ref="C179:E179"/>
    <mergeCell ref="F179:G179"/>
    <mergeCell ref="C180:E180"/>
    <mergeCell ref="F180:G180"/>
    <mergeCell ref="C181:E181"/>
    <mergeCell ref="F181:G181"/>
    <mergeCell ref="C176:E176"/>
    <mergeCell ref="F176:G176"/>
    <mergeCell ref="C177:E177"/>
    <mergeCell ref="F177:G177"/>
    <mergeCell ref="C178:E178"/>
    <mergeCell ref="F178:G178"/>
    <mergeCell ref="C173:E173"/>
    <mergeCell ref="F173:G173"/>
    <mergeCell ref="C174:E174"/>
    <mergeCell ref="F174:G174"/>
    <mergeCell ref="C175:E175"/>
    <mergeCell ref="F175:G175"/>
    <mergeCell ref="C170:E170"/>
    <mergeCell ref="F170:G170"/>
    <mergeCell ref="C171:E171"/>
    <mergeCell ref="F171:G171"/>
    <mergeCell ref="C172:E172"/>
    <mergeCell ref="F172:G172"/>
    <mergeCell ref="C167:E167"/>
    <mergeCell ref="F167:G167"/>
    <mergeCell ref="C168:E168"/>
    <mergeCell ref="F168:G168"/>
    <mergeCell ref="C169:E169"/>
    <mergeCell ref="F169:G169"/>
    <mergeCell ref="C164:E164"/>
    <mergeCell ref="F164:G164"/>
    <mergeCell ref="C165:E165"/>
    <mergeCell ref="F165:G165"/>
    <mergeCell ref="C166:E166"/>
    <mergeCell ref="F166:G166"/>
    <mergeCell ref="C161:E161"/>
    <mergeCell ref="F161:G161"/>
    <mergeCell ref="C162:E162"/>
    <mergeCell ref="F162:G162"/>
    <mergeCell ref="C163:E163"/>
    <mergeCell ref="F163:G163"/>
    <mergeCell ref="C158:E158"/>
    <mergeCell ref="F158:G158"/>
    <mergeCell ref="C159:E159"/>
    <mergeCell ref="F159:G159"/>
    <mergeCell ref="C160:E160"/>
    <mergeCell ref="F160:G160"/>
    <mergeCell ref="C155:E155"/>
    <mergeCell ref="F155:G155"/>
    <mergeCell ref="C156:E156"/>
    <mergeCell ref="F156:G156"/>
    <mergeCell ref="C157:E157"/>
    <mergeCell ref="F157:G157"/>
    <mergeCell ref="C152:E152"/>
    <mergeCell ref="F152:G152"/>
    <mergeCell ref="C153:E153"/>
    <mergeCell ref="F153:G153"/>
    <mergeCell ref="C154:E154"/>
    <mergeCell ref="F154:G154"/>
    <mergeCell ref="C149:E149"/>
    <mergeCell ref="F149:G149"/>
    <mergeCell ref="C150:E150"/>
    <mergeCell ref="F150:G150"/>
    <mergeCell ref="C151:E151"/>
    <mergeCell ref="F151:G151"/>
    <mergeCell ref="C146:E146"/>
    <mergeCell ref="F146:G146"/>
    <mergeCell ref="C147:E147"/>
    <mergeCell ref="F147:G147"/>
    <mergeCell ref="C148:E148"/>
    <mergeCell ref="F148:G148"/>
    <mergeCell ref="C143:E143"/>
    <mergeCell ref="F143:G143"/>
    <mergeCell ref="C144:E144"/>
    <mergeCell ref="F144:G144"/>
    <mergeCell ref="C145:E145"/>
    <mergeCell ref="F145:G145"/>
    <mergeCell ref="C140:E140"/>
    <mergeCell ref="F140:G140"/>
    <mergeCell ref="C141:E141"/>
    <mergeCell ref="F141:G141"/>
    <mergeCell ref="C142:E142"/>
    <mergeCell ref="F142:G142"/>
    <mergeCell ref="C137:E137"/>
    <mergeCell ref="F137:G137"/>
    <mergeCell ref="C138:E138"/>
    <mergeCell ref="F138:G138"/>
    <mergeCell ref="C139:E139"/>
    <mergeCell ref="F139:G139"/>
    <mergeCell ref="C134:E134"/>
    <mergeCell ref="F134:G134"/>
    <mergeCell ref="C135:E135"/>
    <mergeCell ref="F135:G135"/>
    <mergeCell ref="C136:E136"/>
    <mergeCell ref="F136:G136"/>
    <mergeCell ref="C131:E131"/>
    <mergeCell ref="F131:G131"/>
    <mergeCell ref="C132:E132"/>
    <mergeCell ref="F132:G132"/>
    <mergeCell ref="C133:E133"/>
    <mergeCell ref="F133:G133"/>
    <mergeCell ref="C128:E128"/>
    <mergeCell ref="F128:G128"/>
    <mergeCell ref="C129:E129"/>
    <mergeCell ref="F129:G129"/>
    <mergeCell ref="C130:E130"/>
    <mergeCell ref="F130:G130"/>
    <mergeCell ref="C125:E125"/>
    <mergeCell ref="F125:G125"/>
    <mergeCell ref="C126:E126"/>
    <mergeCell ref="F126:G126"/>
    <mergeCell ref="C127:E127"/>
    <mergeCell ref="F127:G127"/>
    <mergeCell ref="C122:E122"/>
    <mergeCell ref="F122:G122"/>
    <mergeCell ref="C123:E123"/>
    <mergeCell ref="F123:G123"/>
    <mergeCell ref="C124:E124"/>
    <mergeCell ref="F124:G124"/>
    <mergeCell ref="C119:E119"/>
    <mergeCell ref="F119:G119"/>
    <mergeCell ref="C120:E120"/>
    <mergeCell ref="F120:G120"/>
    <mergeCell ref="C121:E121"/>
    <mergeCell ref="F121:G121"/>
    <mergeCell ref="C116:E116"/>
    <mergeCell ref="F116:G116"/>
    <mergeCell ref="C117:E117"/>
    <mergeCell ref="F117:G117"/>
    <mergeCell ref="C118:E118"/>
    <mergeCell ref="F118:G118"/>
    <mergeCell ref="C113:E113"/>
    <mergeCell ref="F113:G113"/>
    <mergeCell ref="C114:E114"/>
    <mergeCell ref="F114:G114"/>
    <mergeCell ref="C115:E115"/>
    <mergeCell ref="F115:G115"/>
    <mergeCell ref="C110:E110"/>
    <mergeCell ref="F110:G110"/>
    <mergeCell ref="C111:E111"/>
    <mergeCell ref="F111:G111"/>
    <mergeCell ref="C112:E112"/>
    <mergeCell ref="F112:G112"/>
    <mergeCell ref="C107:E107"/>
    <mergeCell ref="F107:G107"/>
    <mergeCell ref="C108:E108"/>
    <mergeCell ref="F108:G108"/>
    <mergeCell ref="C109:E109"/>
    <mergeCell ref="F109:G109"/>
    <mergeCell ref="C104:E104"/>
    <mergeCell ref="F104:G104"/>
    <mergeCell ref="C105:E105"/>
    <mergeCell ref="F105:G105"/>
    <mergeCell ref="C106:E106"/>
    <mergeCell ref="F106:G106"/>
    <mergeCell ref="C101:E101"/>
    <mergeCell ref="F101:G101"/>
    <mergeCell ref="C102:E102"/>
    <mergeCell ref="F102:G102"/>
    <mergeCell ref="C103:E103"/>
    <mergeCell ref="F103:G103"/>
    <mergeCell ref="C98:E98"/>
    <mergeCell ref="F98:G98"/>
    <mergeCell ref="C99:E99"/>
    <mergeCell ref="F99:G99"/>
    <mergeCell ref="C100:E100"/>
    <mergeCell ref="F100:G100"/>
    <mergeCell ref="C95:D95"/>
    <mergeCell ref="E95:G95"/>
    <mergeCell ref="C96:E96"/>
    <mergeCell ref="F96:G96"/>
    <mergeCell ref="C97:E97"/>
    <mergeCell ref="F97:G97"/>
    <mergeCell ref="D92:E92"/>
    <mergeCell ref="F92:F93"/>
    <mergeCell ref="G92:G93"/>
    <mergeCell ref="D93:E93"/>
    <mergeCell ref="C94:D94"/>
    <mergeCell ref="E94:G94"/>
    <mergeCell ref="F86:G86"/>
    <mergeCell ref="F87:G87"/>
    <mergeCell ref="F88:G88"/>
    <mergeCell ref="C89:C92"/>
    <mergeCell ref="D89:E89"/>
    <mergeCell ref="F89:G89"/>
    <mergeCell ref="D90:E90"/>
    <mergeCell ref="F90:F91"/>
    <mergeCell ref="G90:G91"/>
    <mergeCell ref="D91:E91"/>
    <mergeCell ref="C83:E83"/>
    <mergeCell ref="F83:G83"/>
    <mergeCell ref="C84:E84"/>
    <mergeCell ref="F84:G84"/>
    <mergeCell ref="C85:E85"/>
    <mergeCell ref="F85:G85"/>
    <mergeCell ref="C80:E80"/>
    <mergeCell ref="F80:G80"/>
    <mergeCell ref="C81:E81"/>
    <mergeCell ref="F81:G81"/>
    <mergeCell ref="C82:E82"/>
    <mergeCell ref="F82:G82"/>
    <mergeCell ref="C77:E77"/>
    <mergeCell ref="F77:G77"/>
    <mergeCell ref="C78:E78"/>
    <mergeCell ref="F78:G78"/>
    <mergeCell ref="C79:E79"/>
    <mergeCell ref="F79:G79"/>
    <mergeCell ref="C74:E74"/>
    <mergeCell ref="F74:G74"/>
    <mergeCell ref="C75:E75"/>
    <mergeCell ref="F75:G75"/>
    <mergeCell ref="C76:E76"/>
    <mergeCell ref="F76:G76"/>
    <mergeCell ref="C71:E71"/>
    <mergeCell ref="F71:G71"/>
    <mergeCell ref="C72:E72"/>
    <mergeCell ref="F72:G72"/>
    <mergeCell ref="C73:E73"/>
    <mergeCell ref="F73:G73"/>
    <mergeCell ref="C68:E68"/>
    <mergeCell ref="F68:G68"/>
    <mergeCell ref="C69:E69"/>
    <mergeCell ref="F69:G69"/>
    <mergeCell ref="C70:E70"/>
    <mergeCell ref="F70:G70"/>
    <mergeCell ref="C65:E65"/>
    <mergeCell ref="F65:G65"/>
    <mergeCell ref="C66:E66"/>
    <mergeCell ref="F66:G66"/>
    <mergeCell ref="C67:E67"/>
    <mergeCell ref="F67:G67"/>
    <mergeCell ref="C62:E62"/>
    <mergeCell ref="F62:G62"/>
    <mergeCell ref="C63:E63"/>
    <mergeCell ref="F63:G63"/>
    <mergeCell ref="C64:E64"/>
    <mergeCell ref="F64:G64"/>
    <mergeCell ref="C59:E59"/>
    <mergeCell ref="F59:G59"/>
    <mergeCell ref="C60:E60"/>
    <mergeCell ref="F60:G60"/>
    <mergeCell ref="C61:E61"/>
    <mergeCell ref="F61:G61"/>
    <mergeCell ref="C56:E56"/>
    <mergeCell ref="F56:G56"/>
    <mergeCell ref="C57:E57"/>
    <mergeCell ref="F57:G57"/>
    <mergeCell ref="C58:E58"/>
    <mergeCell ref="F58:G58"/>
    <mergeCell ref="C53:E53"/>
    <mergeCell ref="F53:G53"/>
    <mergeCell ref="C54:E54"/>
    <mergeCell ref="F54:G54"/>
    <mergeCell ref="C55:E55"/>
    <mergeCell ref="F55:G55"/>
    <mergeCell ref="C50:E50"/>
    <mergeCell ref="F50:G50"/>
    <mergeCell ref="C51:E51"/>
    <mergeCell ref="F51:G51"/>
    <mergeCell ref="C52:E52"/>
    <mergeCell ref="F52:G52"/>
    <mergeCell ref="C47:E47"/>
    <mergeCell ref="F47:G47"/>
    <mergeCell ref="C48:E48"/>
    <mergeCell ref="F48:G48"/>
    <mergeCell ref="C49:E49"/>
    <mergeCell ref="F49:G49"/>
    <mergeCell ref="C44:E44"/>
    <mergeCell ref="F44:G44"/>
    <mergeCell ref="C45:E45"/>
    <mergeCell ref="F45:G45"/>
    <mergeCell ref="C46:E46"/>
    <mergeCell ref="F46:G46"/>
    <mergeCell ref="C41:E41"/>
    <mergeCell ref="F41:G41"/>
    <mergeCell ref="C42:E42"/>
    <mergeCell ref="F42:G42"/>
    <mergeCell ref="C43:E43"/>
    <mergeCell ref="F43:G43"/>
    <mergeCell ref="C38:E38"/>
    <mergeCell ref="F38:G38"/>
    <mergeCell ref="C39:E39"/>
    <mergeCell ref="F39:G39"/>
    <mergeCell ref="C40:E40"/>
    <mergeCell ref="F40:G40"/>
    <mergeCell ref="C35:E35"/>
    <mergeCell ref="F35:G35"/>
    <mergeCell ref="C36:E36"/>
    <mergeCell ref="F36:G36"/>
    <mergeCell ref="C37:E37"/>
    <mergeCell ref="F37:G37"/>
    <mergeCell ref="C32:E32"/>
    <mergeCell ref="F32:G32"/>
    <mergeCell ref="C33:E33"/>
    <mergeCell ref="F33:G33"/>
    <mergeCell ref="C34:E34"/>
    <mergeCell ref="F34:G34"/>
    <mergeCell ref="C29:E29"/>
    <mergeCell ref="F29:G29"/>
    <mergeCell ref="C30:E30"/>
    <mergeCell ref="F30:G30"/>
    <mergeCell ref="C31:E31"/>
    <mergeCell ref="F31:G31"/>
    <mergeCell ref="C25:E25"/>
    <mergeCell ref="F25:G25"/>
    <mergeCell ref="C26:E26"/>
    <mergeCell ref="C27:E27"/>
    <mergeCell ref="F27:G27"/>
    <mergeCell ref="C28:E28"/>
    <mergeCell ref="F28:G28"/>
    <mergeCell ref="C22:E22"/>
    <mergeCell ref="F22:G22"/>
    <mergeCell ref="C23:E23"/>
    <mergeCell ref="F23:G23"/>
    <mergeCell ref="C24:E24"/>
    <mergeCell ref="F24:G24"/>
    <mergeCell ref="C19:E19"/>
    <mergeCell ref="F19:G19"/>
    <mergeCell ref="C20:E20"/>
    <mergeCell ref="F20:G20"/>
    <mergeCell ref="C21:E21"/>
    <mergeCell ref="F21:G21"/>
    <mergeCell ref="C16:E16"/>
    <mergeCell ref="F16:G16"/>
    <mergeCell ref="C17:E17"/>
    <mergeCell ref="F17:G17"/>
    <mergeCell ref="C18:E18"/>
    <mergeCell ref="F18:G18"/>
    <mergeCell ref="C13:E13"/>
    <mergeCell ref="F13:G13"/>
    <mergeCell ref="C14:E14"/>
    <mergeCell ref="F14:G14"/>
    <mergeCell ref="C15:E15"/>
    <mergeCell ref="F15:G15"/>
    <mergeCell ref="C9:E9"/>
    <mergeCell ref="C10:E10"/>
    <mergeCell ref="F10:G10"/>
    <mergeCell ref="C11:E11"/>
    <mergeCell ref="F11:G11"/>
    <mergeCell ref="C12:E12"/>
    <mergeCell ref="F12:G12"/>
    <mergeCell ref="I4:J4"/>
    <mergeCell ref="D5:E5"/>
    <mergeCell ref="I5:J5"/>
    <mergeCell ref="C6:D6"/>
    <mergeCell ref="C7:D7"/>
    <mergeCell ref="C8:E8"/>
    <mergeCell ref="F8:G8"/>
    <mergeCell ref="C1:C4"/>
    <mergeCell ref="D1:E1"/>
    <mergeCell ref="F1:G1"/>
    <mergeCell ref="F2:F3"/>
    <mergeCell ref="G2:G3"/>
    <mergeCell ref="F4:F5"/>
    <mergeCell ref="G4:G5"/>
  </mergeCells>
  <conditionalFormatting sqref="G7">
    <cfRule type="expression" dxfId="1" priority="1" stopIfTrue="1">
      <formula>MOD(ROW(),2)=0</formula>
    </cfRule>
  </conditionalFormatting>
  <conditionalFormatting sqref="F180:G180 F177:G178">
    <cfRule type="cellIs" dxfId="0" priority="2" stopIfTrue="1" operator="lessThan">
      <formula>0</formula>
    </cfRule>
  </conditionalFormatting>
  <dataValidations count="1">
    <dataValidation type="list" allowBlank="1"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xr:uid="{37C1A3E3-586B-4961-996B-6A74C8E71FC1}">
      <formula1>$D$287:$D$288</formula1>
      <formula2>0</formula2>
    </dataValidation>
  </dataValidations>
  <printOptions horizontalCentered="1"/>
  <pageMargins left="0.59027777777777779" right="0" top="0.1701388888888889" bottom="0" header="0.51180555555555551" footer="0.51180555555555551"/>
  <pageSetup paperSize="9" scale="47" firstPageNumber="0" orientation="portrait" horizontalDpi="300" verticalDpi="300" r:id="rId1"/>
  <headerFooter alignWithMargins="0"/>
  <rowBreaks count="2" manualBreakCount="2">
    <brk id="88" max="16383" man="1"/>
    <brk id="18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8</vt:i4>
      </vt:variant>
    </vt:vector>
  </HeadingPairs>
  <TitlesOfParts>
    <vt:vector size="9" baseType="lpstr">
      <vt:lpstr>CONTÁBIL- FINANCEIRA </vt:lpstr>
      <vt:lpstr>'CONTÁBIL- FINANCEIRA '!Area_de_impressao</vt:lpstr>
      <vt:lpstr>'CONTÁBIL- FINANCEIRA '!Excel_BuiltIn__FilterDatabase</vt:lpstr>
      <vt:lpstr>NÃO</vt:lpstr>
      <vt:lpstr>'CONTÁBIL- FINANCEIRA '!Print_Area_0</vt:lpstr>
      <vt:lpstr>'CONTÁBIL- FINANCEIRA '!Print_Area_0_0</vt:lpstr>
      <vt:lpstr>'CONTÁBIL- FINANCEIRA '!Print_Area_0_0_0</vt:lpstr>
      <vt:lpstr>'CONTÁBIL- FINANCEIRA '!Print_Area_0_0_0_0</vt:lpstr>
      <vt:lpstr>'CONTÁBIL- FINANCEIRA '!Print_Area_0_0_0_0_0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2020-08-10T23:04:55Z</dcterms:created>
  <dcterms:modified xsi:type="dcterms:W3CDTF">2020-08-10T23:08:48Z</dcterms:modified>
</cp:coreProperties>
</file>